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55" windowWidth="14955" windowHeight="7590" tabRatio="748" activeTab="0"/>
  </bookViews>
  <sheets>
    <sheet name="SUMMARY" sheetId="1" r:id="rId1"/>
    <sheet name="GEN GOVT" sheetId="2" r:id="rId2"/>
    <sheet name="SEWER" sheetId="3" r:id="rId3"/>
    <sheet name="WATER" sheetId="4" r:id="rId4"/>
    <sheet name="DEBT CAP.OUTLAY" sheetId="5" r:id="rId5"/>
    <sheet name="REVENUE" sheetId="6" r:id="rId6"/>
  </sheets>
  <definedNames>
    <definedName name="_xlnm.Print_Area" localSheetId="4">'DEBT CAP.OUTLAY'!$A$1:$P$46</definedName>
    <definedName name="_xlnm.Print_Area" localSheetId="1">'GEN GOVT'!$A$1:$Q$28</definedName>
    <definedName name="_xlnm.Print_Area" localSheetId="5">'REVENUE'!$A$1:$N$22</definedName>
    <definedName name="_xlnm.Print_Area" localSheetId="2">'SEWER'!$A$1:$R$31</definedName>
    <definedName name="_xlnm.Print_Area" localSheetId="0">'SUMMARY'!$A$1:$P$19</definedName>
    <definedName name="_xlnm.Print_Area" localSheetId="3">'WATER'!$A$1:$S$23</definedName>
  </definedNames>
  <calcPr fullCalcOnLoad="1"/>
</workbook>
</file>

<file path=xl/sharedStrings.xml><?xml version="1.0" encoding="utf-8"?>
<sst xmlns="http://schemas.openxmlformats.org/spreadsheetml/2006/main" count="242" uniqueCount="200">
  <si>
    <t>ITEM</t>
  </si>
  <si>
    <t>CHANGE</t>
  </si>
  <si>
    <t>1.SALARIES (101)</t>
  </si>
  <si>
    <t>2.OFFICE EXPENSES (102)</t>
  </si>
  <si>
    <t>3.AUDIT(115)</t>
  </si>
  <si>
    <t>4.LEGAL (103)</t>
  </si>
  <si>
    <t>5.FICA/MEDICARE(104)</t>
  </si>
  <si>
    <t>6.EMPLOYEE BENEFITS(105)</t>
  </si>
  <si>
    <t>7.RETIREMENT (106)</t>
  </si>
  <si>
    <t>9.MEMBERSHIP/EDUC(108)</t>
  </si>
  <si>
    <t>10.STATE LIC/FEES(111)</t>
  </si>
  <si>
    <t>TOTAL</t>
  </si>
  <si>
    <t>CONTINGENCY (117)</t>
  </si>
  <si>
    <t>TOTAL WITH CONTINGENCY</t>
  </si>
  <si>
    <t>EXPLANATION</t>
  </si>
  <si>
    <t>1.LABOR(301)</t>
  </si>
  <si>
    <t>3.SUPPLIES (303)</t>
  </si>
  <si>
    <t>4.TRUCK GAS (304)</t>
  </si>
  <si>
    <t>5.TRUCK MAINT (305)</t>
  </si>
  <si>
    <t>6.MATERIALS (306)</t>
  </si>
  <si>
    <t>7.REP/REPLACE EQUIP (307)</t>
  </si>
  <si>
    <t>8.UNIFORMS (308)</t>
  </si>
  <si>
    <t>9.CHEM/SHL/DECHL (309)</t>
  </si>
  <si>
    <t>10.ELEC-PLANT(310)</t>
  </si>
  <si>
    <t>11.MISCELLANEOUS (311)</t>
  </si>
  <si>
    <t>TOTAL:</t>
  </si>
  <si>
    <t>1.LABOR (201)</t>
  </si>
  <si>
    <t>DEBT SERVICE:</t>
  </si>
  <si>
    <t>CAPITAL OUTLAY:</t>
  </si>
  <si>
    <t>1.VEHICLES</t>
  </si>
  <si>
    <t>2.EQUIPMENT</t>
  </si>
  <si>
    <t xml:space="preserve">  TOTAL CAPITAL OUTLAY</t>
  </si>
  <si>
    <t>RECOMMEND</t>
  </si>
  <si>
    <t>NOT REC</t>
  </si>
  <si>
    <t>APPROP</t>
  </si>
  <si>
    <t>BDGT COMM</t>
  </si>
  <si>
    <t xml:space="preserve">   TOTAL BUDGET</t>
  </si>
  <si>
    <t>ACCT #</t>
  </si>
  <si>
    <t>REVENUE SOURCE</t>
  </si>
  <si>
    <t>CDBG/OTHER GRANTS</t>
  </si>
  <si>
    <t>WATER SUPPLY CHARGES</t>
  </si>
  <si>
    <t>SEWER USER CHARGES</t>
  </si>
  <si>
    <t>OTHER CHARGES</t>
  </si>
  <si>
    <t>INT ON INVESTMENTS</t>
  </si>
  <si>
    <t>SUB-TOTAL</t>
  </si>
  <si>
    <t>TOTAL REVENUES</t>
  </si>
  <si>
    <t>PRECINCT TAX</t>
  </si>
  <si>
    <t>1. Bond Principal - Geneva St  (118)</t>
  </si>
  <si>
    <t>TOTAL BOND PRINCIPAL</t>
  </si>
  <si>
    <t>1. Bond Interest - Geneva St (119)</t>
  </si>
  <si>
    <t>TOTAL BOND INTEREST</t>
  </si>
  <si>
    <t xml:space="preserve">  </t>
  </si>
  <si>
    <t>12.SAFETY EQUIP (312)</t>
  </si>
  <si>
    <t>13.TOOLS (313)</t>
  </si>
  <si>
    <t>14.BUILDING MAINT/REPAIR (314)</t>
  </si>
  <si>
    <t>15.SERVICE/OUTSIDE CONTR (315)</t>
  </si>
  <si>
    <t>16.SLUDGE REMOVAL (315A)</t>
  </si>
  <si>
    <t>17.ELEC-PUMP STA (316)</t>
  </si>
  <si>
    <t>18.MAINT-PUMP STAT(316A)</t>
  </si>
  <si>
    <t>19.PROPANE (317)</t>
  </si>
  <si>
    <t>2.BLDG.MAT/REP(207)</t>
  </si>
  <si>
    <t>3.MISCELLANEOUS(211)</t>
  </si>
  <si>
    <t>4.ELEC-STORAGE TANKS(213)</t>
  </si>
  <si>
    <t>5.TOOLS(215)</t>
  </si>
  <si>
    <t>6.ELEC-ROYCE WELL(217)</t>
  </si>
  <si>
    <t>7.PROPANE-PUMP(218)</t>
  </si>
  <si>
    <t>8.CHEMICALS(204)</t>
  </si>
  <si>
    <t>9.SYSTEM MAINT (208)</t>
  </si>
  <si>
    <t>10.TESTING (209)</t>
  </si>
  <si>
    <t>11.SERVICE/OUT CONTR(214)</t>
  </si>
  <si>
    <t>APPROP '14</t>
  </si>
  <si>
    <t xml:space="preserve">3.NEW CONSTRUCTION  </t>
  </si>
  <si>
    <t xml:space="preserve">4.SYSTEM IMPROVEMENT </t>
  </si>
  <si>
    <t>Inc/Decrease</t>
  </si>
  <si>
    <t>Matures on</t>
  </si>
  <si>
    <t>SPENT '14</t>
  </si>
  <si>
    <t>1. GENERAL GOVT</t>
  </si>
  <si>
    <t>2. CONTINGENCY</t>
  </si>
  <si>
    <t>3. SEWER SYSTEM</t>
  </si>
  <si>
    <t>4. WATER SYSTEM</t>
  </si>
  <si>
    <t>5. BOND PRINC &amp; INT</t>
  </si>
  <si>
    <t>6. CAPITAL OUTLAY</t>
  </si>
  <si>
    <t>7. CAPITAL RESERVE</t>
  </si>
  <si>
    <t>From Unassigned Fund Balance</t>
  </si>
  <si>
    <t>APPROP '15</t>
  </si>
  <si>
    <t>REQUEST</t>
  </si>
  <si>
    <t xml:space="preserve">REQUEST </t>
  </si>
  <si>
    <t>BUDGET</t>
  </si>
  <si>
    <t>12.WATER SYSTEMS CONTRA</t>
  </si>
  <si>
    <t>% Change</t>
  </si>
  <si>
    <t>APPROP '16</t>
  </si>
  <si>
    <t>Change</t>
  </si>
  <si>
    <t>Request</t>
  </si>
  <si>
    <t xml:space="preserve">  TOTAL DEBT PAYMENTS</t>
  </si>
  <si>
    <t>2.LAB EXPENSE(302) Eastern An</t>
  </si>
  <si>
    <t>8.INSURANCE(107) P&amp;L,workm</t>
  </si>
  <si>
    <t>Chuck does Maint.</t>
  </si>
  <si>
    <t>Total</t>
  </si>
  <si>
    <t>Carbon Credits Solar</t>
  </si>
  <si>
    <t>SPENT '16</t>
  </si>
  <si>
    <t>2. Bond Principal - Storage Tank  (118)</t>
  </si>
  <si>
    <t>3. Bond Principal - Clarifier</t>
  </si>
  <si>
    <t>5. Bond Principal - Solar Array</t>
  </si>
  <si>
    <t>2. Bond Interest - Storage Tank (119)</t>
  </si>
  <si>
    <t>3. Bond Interest - Clarifier</t>
  </si>
  <si>
    <t>5. Bond Interest - Solar Array</t>
  </si>
  <si>
    <t>Budget '16</t>
  </si>
  <si>
    <t>ACTUAL '16</t>
  </si>
  <si>
    <t>MARCH '18</t>
  </si>
  <si>
    <t>CARBON CREDITS</t>
  </si>
  <si>
    <t>NET METERING</t>
  </si>
  <si>
    <t>TOTAL LESS GRANTS</t>
  </si>
  <si>
    <t>Net Metering</t>
  </si>
  <si>
    <t>River Testing</t>
  </si>
  <si>
    <t>Page 2</t>
  </si>
  <si>
    <t>Page 3</t>
  </si>
  <si>
    <t>Page 4</t>
  </si>
  <si>
    <t>Page 5</t>
  </si>
  <si>
    <t>Page 6</t>
  </si>
  <si>
    <t>VS Budget</t>
  </si>
  <si>
    <t>EST vs Budg</t>
  </si>
  <si>
    <t>Vs Budget</t>
  </si>
  <si>
    <t>EST Vs Budget</t>
  </si>
  <si>
    <t>Page 1</t>
  </si>
  <si>
    <t>6. Bond Principal - Generator</t>
  </si>
  <si>
    <t>7. Bond Principal - Ground Water</t>
  </si>
  <si>
    <t>8. Bond Principal - Town Hall Water</t>
  </si>
  <si>
    <t>6. Bond Interest - Generator</t>
  </si>
  <si>
    <t>7. Bond Interest - Ground Water</t>
  </si>
  <si>
    <t>8. Bond Interest _ Town Hall Water</t>
  </si>
  <si>
    <t>Generator</t>
  </si>
  <si>
    <t>Town Hall Water</t>
  </si>
  <si>
    <t>APPROP '18</t>
  </si>
  <si>
    <t>Spent '18</t>
  </si>
  <si>
    <t>APPROP '17</t>
  </si>
  <si>
    <t>SPENT '17</t>
  </si>
  <si>
    <t>ACTUAL '17</t>
  </si>
  <si>
    <t>BUDGET 2019</t>
  </si>
  <si>
    <t>EST unaduited</t>
  </si>
  <si>
    <t xml:space="preserve"> EST Unaudited</t>
  </si>
  <si>
    <t>EST Unaudited</t>
  </si>
  <si>
    <t>SPENT EST</t>
  </si>
  <si>
    <t>Fewer loads in 2019</t>
  </si>
  <si>
    <t>Geneva St</t>
  </si>
  <si>
    <t>Latting Lane Tank</t>
  </si>
  <si>
    <t>Clarifier</t>
  </si>
  <si>
    <t>Solar Array</t>
  </si>
  <si>
    <t>Unaudited</t>
  </si>
  <si>
    <t>OTHER MISC REV &amp; TIE INS</t>
  </si>
  <si>
    <t>FROM BONDS/NOTES/GRANTS</t>
  </si>
  <si>
    <t>9. Loan Interest - 2019 Truck</t>
  </si>
  <si>
    <t>9. Loan Principal- 2019 Truck</t>
  </si>
  <si>
    <t>Operating Budget</t>
  </si>
  <si>
    <t>4. Loan  Interest - Truck (2016)</t>
  </si>
  <si>
    <t>Truck w/plow- (2016)</t>
  </si>
  <si>
    <t>4. Loan Principal - Truck (2016)</t>
  </si>
  <si>
    <t>2019 Truck</t>
  </si>
  <si>
    <t>SPENT '18</t>
  </si>
  <si>
    <t>Approp 2019</t>
  </si>
  <si>
    <t xml:space="preserve">  Spent 2019</t>
  </si>
  <si>
    <t>Budget 2020</t>
  </si>
  <si>
    <t>2019 +/-</t>
  </si>
  <si>
    <t xml:space="preserve"> SPENT '17</t>
  </si>
  <si>
    <t>APPROP '19</t>
  </si>
  <si>
    <t>Spent '19</t>
  </si>
  <si>
    <t>Request '20</t>
  </si>
  <si>
    <t>APPROP'16</t>
  </si>
  <si>
    <t>APPROP 18</t>
  </si>
  <si>
    <t>2019 unaud.</t>
  </si>
  <si>
    <t xml:space="preserve"> APPROP '19</t>
  </si>
  <si>
    <t>SPENT 2019</t>
  </si>
  <si>
    <t>SPENT "18</t>
  </si>
  <si>
    <t>Line of Credit</t>
  </si>
  <si>
    <t>Principal Balance 12/31/19</t>
  </si>
  <si>
    <t>Budget '17</t>
  </si>
  <si>
    <t>ACTUAL '18</t>
  </si>
  <si>
    <t>BUDGET '18</t>
  </si>
  <si>
    <t>EST Income '19</t>
  </si>
  <si>
    <t>BUDGET 2020</t>
  </si>
  <si>
    <t>10. Interest Line of Credit-Ground Water</t>
  </si>
  <si>
    <t>3% Admin plus $100 each</t>
  </si>
  <si>
    <t>7.4% increase</t>
  </si>
  <si>
    <t xml:space="preserve">3% raise, </t>
  </si>
  <si>
    <t>3% Raise</t>
  </si>
  <si>
    <t>3% pay Raise</t>
  </si>
  <si>
    <t>2nd Phone &amp; high speed Internet</t>
  </si>
  <si>
    <t>SEWER SURCHARGE</t>
  </si>
  <si>
    <t>*</t>
  </si>
  <si>
    <t>2% rate increase</t>
  </si>
  <si>
    <t xml:space="preserve"> </t>
  </si>
  <si>
    <t>Purchase of Old Fire Lot</t>
  </si>
  <si>
    <t>Land &amp; Grant</t>
  </si>
  <si>
    <t>Op Budget</t>
  </si>
  <si>
    <t>Ground Water Discharge Line of Credit</t>
  </si>
  <si>
    <t>Ground Water-Land purchase</t>
  </si>
  <si>
    <t>Land $3,000 plus 30K  grant</t>
  </si>
  <si>
    <t>Planning Grant</t>
  </si>
  <si>
    <t>21.TESTING EPA &amp; STATE (318)</t>
  </si>
  <si>
    <t>20.BACKFLOW TESTING</t>
  </si>
  <si>
    <t>BACK FLOW INCOME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</si>
</sst>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rgb="FF3F3F3F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6" fontId="1" fillId="0" borderId="0" xfId="0" applyNumberFormat="1" applyFont="1" applyAlignment="1">
      <alignment/>
    </xf>
    <xf numFmtId="42" fontId="1" fillId="0" borderId="0" xfId="44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Layout" workbookViewId="0" topLeftCell="A4">
      <selection activeCell="K12" sqref="K12"/>
    </sheetView>
  </sheetViews>
  <sheetFormatPr defaultColWidth="9.140625" defaultRowHeight="12.75"/>
  <cols>
    <col min="1" max="1" width="28.140625" style="0" bestFit="1" customWidth="1"/>
    <col min="2" max="5" width="11.421875" style="0" customWidth="1"/>
    <col min="6" max="6" width="12.421875" style="0" customWidth="1"/>
    <col min="7" max="10" width="13.421875" style="0" customWidth="1"/>
    <col min="11" max="11" width="15.00390625" style="0" customWidth="1"/>
    <col min="12" max="12" width="12.57421875" style="0" customWidth="1"/>
    <col min="13" max="13" width="12.421875" style="0" customWidth="1"/>
    <col min="14" max="14" width="13.00390625" style="0" customWidth="1"/>
    <col min="15" max="15" width="12.7109375" style="0" customWidth="1"/>
    <col min="16" max="16" width="13.8515625" style="0" customWidth="1"/>
  </cols>
  <sheetData>
    <row r="1" spans="1:15" s="9" customFormat="1" ht="21" customHeight="1">
      <c r="A1" s="9" t="s">
        <v>0</v>
      </c>
      <c r="B1" s="9" t="s">
        <v>90</v>
      </c>
      <c r="C1" s="9" t="s">
        <v>99</v>
      </c>
      <c r="D1" s="9" t="s">
        <v>134</v>
      </c>
      <c r="E1" s="9" t="s">
        <v>135</v>
      </c>
      <c r="F1" s="9" t="s">
        <v>132</v>
      </c>
      <c r="G1" s="9" t="s">
        <v>157</v>
      </c>
      <c r="H1" s="9" t="s">
        <v>158</v>
      </c>
      <c r="I1" s="9" t="s">
        <v>159</v>
      </c>
      <c r="J1" s="9" t="s">
        <v>161</v>
      </c>
      <c r="K1" s="9" t="s">
        <v>160</v>
      </c>
      <c r="L1" s="9" t="s">
        <v>89</v>
      </c>
      <c r="M1" s="9" t="s">
        <v>35</v>
      </c>
      <c r="N1" s="9" t="s">
        <v>35</v>
      </c>
      <c r="O1" s="8" t="s">
        <v>34</v>
      </c>
    </row>
    <row r="2" spans="5:15" s="2" customFormat="1" ht="12.75">
      <c r="E2" s="3"/>
      <c r="I2" s="3" t="s">
        <v>140</v>
      </c>
      <c r="J2" s="3" t="s">
        <v>121</v>
      </c>
      <c r="K2" s="3" t="s">
        <v>92</v>
      </c>
      <c r="M2" s="2" t="s">
        <v>32</v>
      </c>
      <c r="N2" s="3" t="s">
        <v>33</v>
      </c>
      <c r="O2" s="2" t="s">
        <v>108</v>
      </c>
    </row>
    <row r="4" spans="1:14" ht="15" customHeight="1">
      <c r="A4" s="12" t="s">
        <v>76</v>
      </c>
      <c r="B4" s="1">
        <f>'GEN GOVT'!B15</f>
        <v>87914</v>
      </c>
      <c r="C4" s="1">
        <f>'GEN GOVT'!C15</f>
        <v>87708</v>
      </c>
      <c r="D4" s="1">
        <f>'GEN GOVT'!D15</f>
        <v>90905</v>
      </c>
      <c r="E4" s="1">
        <f>'GEN GOVT'!E15</f>
        <v>91988</v>
      </c>
      <c r="F4" s="1">
        <f>'GEN GOVT'!F15</f>
        <v>90526</v>
      </c>
      <c r="G4" s="1">
        <f>'GEN GOVT'!G15</f>
        <v>95916</v>
      </c>
      <c r="H4" s="1">
        <f>'GEN GOVT'!H15</f>
        <v>95519</v>
      </c>
      <c r="I4" s="1">
        <f>'GEN GOVT'!I15</f>
        <v>103158</v>
      </c>
      <c r="J4" s="1">
        <f aca="true" t="shared" si="0" ref="J4:J9">I4-H4</f>
        <v>7639</v>
      </c>
      <c r="K4" s="1">
        <f>'GEN GOVT'!K15</f>
        <v>102800</v>
      </c>
      <c r="L4" s="36">
        <f>(K4-H4)/H4</f>
        <v>0.07622567237931721</v>
      </c>
      <c r="M4" s="1"/>
      <c r="N4" s="1"/>
    </row>
    <row r="5" spans="1:14" ht="15" customHeight="1">
      <c r="A5" s="12" t="s">
        <v>77</v>
      </c>
      <c r="B5" s="1">
        <f>'GEN GOVT'!B17</f>
        <v>5000</v>
      </c>
      <c r="C5" s="1">
        <f>'GEN GOVT'!C17</f>
        <v>0</v>
      </c>
      <c r="D5" s="1">
        <f>'GEN GOVT'!D17</f>
        <v>5000</v>
      </c>
      <c r="E5" s="1">
        <f>'GEN GOVT'!E17</f>
        <v>1815</v>
      </c>
      <c r="F5" s="1">
        <f>'GEN GOVT'!F17</f>
        <v>5000</v>
      </c>
      <c r="G5" s="1">
        <f>'GEN GOVT'!G17</f>
        <v>1169</v>
      </c>
      <c r="H5" s="1">
        <f>'GEN GOVT'!H17</f>
        <v>3000</v>
      </c>
      <c r="I5" s="1">
        <f>'GEN GOVT'!I17</f>
        <v>0</v>
      </c>
      <c r="J5" s="1">
        <f t="shared" si="0"/>
        <v>-3000</v>
      </c>
      <c r="K5" s="1">
        <f>'GEN GOVT'!K17</f>
        <v>1000</v>
      </c>
      <c r="L5" s="36">
        <f aca="true" t="shared" si="1" ref="L5:L13">(K5-H5)/H5</f>
        <v>-0.6666666666666666</v>
      </c>
      <c r="M5" s="1"/>
      <c r="N5" s="1"/>
    </row>
    <row r="6" spans="1:14" ht="15" customHeight="1">
      <c r="A6" s="12" t="s">
        <v>78</v>
      </c>
      <c r="B6" s="1">
        <f>SEWER!C26</f>
        <v>172230</v>
      </c>
      <c r="C6" s="1">
        <f>SEWER!D26</f>
        <v>169229</v>
      </c>
      <c r="D6" s="1">
        <f>SEWER!E26</f>
        <v>166745</v>
      </c>
      <c r="E6" s="1">
        <f>SEWER!F26</f>
        <v>162370</v>
      </c>
      <c r="F6" s="1">
        <f>SEWER!G26</f>
        <v>163575</v>
      </c>
      <c r="G6" s="1">
        <f>SEWER!H26</f>
        <v>162394</v>
      </c>
      <c r="H6" s="1">
        <f>SEWER!I26</f>
        <v>159305</v>
      </c>
      <c r="I6" s="1">
        <f>SEWER!J26</f>
        <v>159421</v>
      </c>
      <c r="J6" s="1">
        <f t="shared" si="0"/>
        <v>116</v>
      </c>
      <c r="K6" s="1">
        <f>SEWER!L26</f>
        <v>162861</v>
      </c>
      <c r="L6" s="36">
        <f t="shared" si="1"/>
        <v>0.022321961018172687</v>
      </c>
      <c r="M6" s="1"/>
      <c r="N6" s="1"/>
    </row>
    <row r="7" spans="1:14" ht="15" customHeight="1">
      <c r="A7" s="12" t="s">
        <v>79</v>
      </c>
      <c r="B7" s="1">
        <f>WATER!D15</f>
        <v>75410</v>
      </c>
      <c r="C7" s="1">
        <f>WATER!E15</f>
        <v>81722</v>
      </c>
      <c r="D7" s="1">
        <f>WATER!F15</f>
        <v>74380</v>
      </c>
      <c r="E7" s="1">
        <f>WATER!G15</f>
        <v>67015</v>
      </c>
      <c r="F7" s="1">
        <f>WATER!H15</f>
        <v>82000</v>
      </c>
      <c r="G7" s="1">
        <f>WATER!I15</f>
        <v>77989</v>
      </c>
      <c r="H7" s="1">
        <f>WATER!J15</f>
        <v>79500</v>
      </c>
      <c r="I7" s="1">
        <f>WATER!K15</f>
        <v>71438</v>
      </c>
      <c r="J7" s="1">
        <f t="shared" si="0"/>
        <v>-8062</v>
      </c>
      <c r="K7" s="1">
        <f>WATER!M15</f>
        <v>78011</v>
      </c>
      <c r="L7" s="36">
        <f t="shared" si="1"/>
        <v>-0.018729559748427674</v>
      </c>
      <c r="M7" s="1"/>
      <c r="N7" s="1"/>
    </row>
    <row r="8" spans="1:14" ht="15" customHeight="1">
      <c r="A8" s="12" t="s">
        <v>80</v>
      </c>
      <c r="B8" s="1">
        <f>'DEBT CAP.OUTLAY'!B26</f>
        <v>67537</v>
      </c>
      <c r="C8" s="1">
        <f>'DEBT CAP.OUTLAY'!C26</f>
        <v>69218</v>
      </c>
      <c r="D8" s="1">
        <f>'DEBT CAP.OUTLAY'!D26</f>
        <v>86353</v>
      </c>
      <c r="E8" s="1">
        <f>'DEBT CAP.OUTLAY'!E26</f>
        <v>86029</v>
      </c>
      <c r="F8" s="1">
        <f>'DEBT CAP.OUTLAY'!F26</f>
        <v>98299</v>
      </c>
      <c r="G8" s="1">
        <f>'DEBT CAP.OUTLAY'!G26</f>
        <v>95702</v>
      </c>
      <c r="H8" s="1">
        <f>'DEBT CAP.OUTLAY'!H26</f>
        <v>111158</v>
      </c>
      <c r="I8" s="1">
        <f>'DEBT CAP.OUTLAY'!I26</f>
        <v>105316</v>
      </c>
      <c r="J8" s="1">
        <f t="shared" si="0"/>
        <v>-5842</v>
      </c>
      <c r="K8" s="1">
        <f>'DEBT CAP.OUTLAY'!K26</f>
        <v>109272</v>
      </c>
      <c r="L8" s="36">
        <f t="shared" si="1"/>
        <v>-0.016966839993522734</v>
      </c>
      <c r="M8" s="1"/>
      <c r="N8" s="1"/>
    </row>
    <row r="9" spans="1:14" ht="15" customHeight="1">
      <c r="A9" s="12" t="s">
        <v>81</v>
      </c>
      <c r="B9" s="1">
        <f>'DEBT CAP.OUTLAY'!B33</f>
        <v>400172</v>
      </c>
      <c r="C9" s="1">
        <f>'DEBT CAP.OUTLAY'!C33</f>
        <v>320172</v>
      </c>
      <c r="D9" s="1">
        <f>'DEBT CAP.OUTLAY'!D33</f>
        <v>0</v>
      </c>
      <c r="E9" s="1">
        <f>'DEBT CAP.OUTLAY'!E33</f>
        <v>0</v>
      </c>
      <c r="F9" s="1">
        <f>'DEBT CAP.OUTLAY'!F33</f>
        <v>125000</v>
      </c>
      <c r="G9" s="1">
        <f>'DEBT CAP.OUTLAY'!G33</f>
        <v>72584</v>
      </c>
      <c r="H9" s="1">
        <f>'DEBT CAP.OUTLAY'!H33</f>
        <v>1035000</v>
      </c>
      <c r="I9" s="1">
        <f>'DEBT CAP.OUTLAY'!I33</f>
        <v>119420</v>
      </c>
      <c r="J9" s="1">
        <f t="shared" si="0"/>
        <v>-915580</v>
      </c>
      <c r="K9" s="1">
        <f>'DEBT CAP.OUTLAY'!K33</f>
        <v>33000</v>
      </c>
      <c r="L9" s="36">
        <f t="shared" si="1"/>
        <v>-0.9681159420289855</v>
      </c>
      <c r="M9" s="17" t="s">
        <v>191</v>
      </c>
      <c r="N9" s="17"/>
    </row>
    <row r="10" spans="1:14" ht="15" customHeight="1">
      <c r="A10" s="12" t="s">
        <v>82</v>
      </c>
      <c r="B10" s="33"/>
      <c r="C10" s="33"/>
      <c r="D10" s="34"/>
      <c r="E10" s="15"/>
      <c r="F10" s="33"/>
      <c r="G10" s="33"/>
      <c r="H10" s="39"/>
      <c r="I10" s="33"/>
      <c r="J10" s="1"/>
      <c r="L10" s="36"/>
      <c r="M10" s="17"/>
      <c r="N10" s="15"/>
    </row>
    <row r="11" spans="1:16" ht="15" customHeight="1">
      <c r="A11" t="s">
        <v>36</v>
      </c>
      <c r="B11" s="1">
        <f aca="true" t="shared" si="2" ref="B11:I11">SUM(B4:B10)</f>
        <v>808263</v>
      </c>
      <c r="C11" s="1">
        <f t="shared" si="2"/>
        <v>728049</v>
      </c>
      <c r="D11" s="1">
        <f t="shared" si="2"/>
        <v>423383</v>
      </c>
      <c r="E11" s="1">
        <f t="shared" si="2"/>
        <v>409217</v>
      </c>
      <c r="F11" s="1">
        <f t="shared" si="2"/>
        <v>564400</v>
      </c>
      <c r="G11" s="1">
        <f t="shared" si="2"/>
        <v>505754</v>
      </c>
      <c r="H11" s="1">
        <f t="shared" si="2"/>
        <v>1483482</v>
      </c>
      <c r="I11" s="37">
        <f t="shared" si="2"/>
        <v>558753</v>
      </c>
      <c r="J11" s="1"/>
      <c r="K11" s="1">
        <f>SUM(K4:K10)</f>
        <v>486944</v>
      </c>
      <c r="L11" s="36"/>
      <c r="M11" s="17"/>
      <c r="N11" s="1"/>
      <c r="O11" s="1"/>
      <c r="P11" s="1"/>
    </row>
    <row r="12" spans="2:14" ht="15" customHeight="1">
      <c r="B12" s="37">
        <f>-B9</f>
        <v>-400172</v>
      </c>
      <c r="C12" s="1">
        <f>-C9</f>
        <v>-320172</v>
      </c>
      <c r="D12" s="1">
        <f>-D9</f>
        <v>0</v>
      </c>
      <c r="E12" s="17">
        <v>0</v>
      </c>
      <c r="F12" s="1">
        <f>-F9</f>
        <v>-125000</v>
      </c>
      <c r="G12" s="1">
        <f>-G9</f>
        <v>-72584</v>
      </c>
      <c r="H12" s="1">
        <f>-H9</f>
        <v>-1035000</v>
      </c>
      <c r="I12" s="1">
        <f>-I9</f>
        <v>-119420</v>
      </c>
      <c r="J12" s="1"/>
      <c r="K12" s="17">
        <f>-K9</f>
        <v>-33000</v>
      </c>
      <c r="L12" s="40" t="s">
        <v>191</v>
      </c>
      <c r="M12" s="17"/>
      <c r="N12" s="1"/>
    </row>
    <row r="13" spans="2:13" ht="12.75">
      <c r="B13" s="37">
        <f>SUM(B11:B12)</f>
        <v>408091</v>
      </c>
      <c r="C13" s="1">
        <f>SUM(C11:C12)</f>
        <v>407877</v>
      </c>
      <c r="D13" s="1">
        <f>SUM(D11:D12)</f>
        <v>423383</v>
      </c>
      <c r="E13" s="17">
        <f>E11</f>
        <v>409217</v>
      </c>
      <c r="F13" s="1">
        <f>SUM(F11:F12)</f>
        <v>439400</v>
      </c>
      <c r="G13" s="1">
        <f>SUM(G11:G12)</f>
        <v>433170</v>
      </c>
      <c r="H13" s="17">
        <f>SUM(H11:H12)</f>
        <v>448482</v>
      </c>
      <c r="I13" s="17">
        <f>SUM(I11:I12)</f>
        <v>439333</v>
      </c>
      <c r="J13" s="1">
        <f>H13-I13</f>
        <v>9149</v>
      </c>
      <c r="K13" s="1">
        <f>SUM(K11:K12)</f>
        <v>453944</v>
      </c>
      <c r="L13" s="36">
        <f t="shared" si="1"/>
        <v>0.012178861136009918</v>
      </c>
      <c r="M13" s="12" t="s">
        <v>152</v>
      </c>
    </row>
    <row r="14" spans="2:10" ht="12.75">
      <c r="B14" s="4"/>
      <c r="C14" s="4"/>
      <c r="D14" s="4"/>
      <c r="E14" s="4"/>
      <c r="F14" s="5"/>
      <c r="J14" s="12" t="s">
        <v>189</v>
      </c>
    </row>
    <row r="15" spans="2:12" ht="18">
      <c r="B15" s="6"/>
      <c r="C15" s="6"/>
      <c r="D15" s="6"/>
      <c r="E15" s="6"/>
      <c r="F15" s="4"/>
      <c r="L15" s="43" t="s">
        <v>123</v>
      </c>
    </row>
    <row r="16" spans="1:12" ht="15.75">
      <c r="A16" s="29"/>
      <c r="B16" s="6"/>
      <c r="C16" s="6"/>
      <c r="D16" s="6"/>
      <c r="E16" s="6"/>
      <c r="F16" s="4"/>
      <c r="G16" s="4"/>
      <c r="H16" s="4"/>
      <c r="I16" s="4"/>
      <c r="J16" s="4"/>
      <c r="K16" s="13"/>
      <c r="L16" s="14"/>
    </row>
    <row r="17" spans="1:12" ht="15.75">
      <c r="A17" s="29"/>
      <c r="B17" s="16"/>
      <c r="C17" s="16"/>
      <c r="D17" s="16"/>
      <c r="E17" s="16"/>
      <c r="F17" s="4"/>
      <c r="G17" s="4"/>
      <c r="H17" s="4"/>
      <c r="I17" s="4"/>
      <c r="J17" s="4"/>
      <c r="K17" s="13"/>
      <c r="L17" s="14"/>
    </row>
    <row r="18" spans="2:12" ht="15.75">
      <c r="B18" s="6"/>
      <c r="C18" s="6"/>
      <c r="D18" s="6"/>
      <c r="E18" s="6"/>
      <c r="F18" s="4"/>
      <c r="K18" s="13"/>
      <c r="L18" s="14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2" r:id="rId1"/>
  <headerFooter alignWithMargins="0">
    <oddHeader>&amp;C&amp;"Arial,Bold"&amp;12WARNER VILLAGE WATER DISTRICT - BUDGET SUMMARY SHEET - 2020
Page 1
</oddHeader>
    <oddFooter>&amp;L&amp;D&amp;R&amp;"Arial,Bold"&amp;12&amp;P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I16" sqref="I16"/>
    </sheetView>
  </sheetViews>
  <sheetFormatPr defaultColWidth="9.140625" defaultRowHeight="12.75"/>
  <cols>
    <col min="1" max="1" width="28.00390625" style="0" customWidth="1"/>
    <col min="2" max="8" width="11.7109375" style="0" customWidth="1"/>
    <col min="9" max="10" width="13.00390625" style="0" customWidth="1"/>
    <col min="11" max="11" width="11.7109375" style="1" customWidth="1"/>
    <col min="12" max="12" width="13.140625" style="0" customWidth="1"/>
    <col min="13" max="14" width="10.7109375" style="0" bestFit="1" customWidth="1"/>
  </cols>
  <sheetData>
    <row r="1" spans="1:12" s="2" customFormat="1" ht="21" customHeight="1">
      <c r="A1" s="2" t="s">
        <v>0</v>
      </c>
      <c r="B1" s="2" t="s">
        <v>90</v>
      </c>
      <c r="C1" s="2" t="s">
        <v>99</v>
      </c>
      <c r="D1" s="2" t="s">
        <v>134</v>
      </c>
      <c r="E1" s="2" t="s">
        <v>162</v>
      </c>
      <c r="F1" s="2" t="s">
        <v>132</v>
      </c>
      <c r="G1" s="2" t="s">
        <v>133</v>
      </c>
      <c r="H1" s="2" t="s">
        <v>163</v>
      </c>
      <c r="I1" s="2" t="s">
        <v>164</v>
      </c>
      <c r="J1" s="2" t="s">
        <v>161</v>
      </c>
      <c r="K1" s="2" t="s">
        <v>165</v>
      </c>
      <c r="L1" s="2" t="s">
        <v>91</v>
      </c>
    </row>
    <row r="2" spans="4:11" s="9" customFormat="1" ht="21" customHeight="1">
      <c r="D2" s="20"/>
      <c r="E2" s="8"/>
      <c r="G2" s="8"/>
      <c r="I2" s="8" t="s">
        <v>138</v>
      </c>
      <c r="J2" s="8" t="s">
        <v>120</v>
      </c>
      <c r="K2" s="8"/>
    </row>
    <row r="3" spans="1:13" ht="15" customHeight="1">
      <c r="A3" t="s">
        <v>2</v>
      </c>
      <c r="B3" s="1">
        <v>20775</v>
      </c>
      <c r="C3" s="1">
        <v>20574</v>
      </c>
      <c r="D3" s="1">
        <v>21500</v>
      </c>
      <c r="E3" s="1">
        <v>20113</v>
      </c>
      <c r="F3" s="1">
        <v>21000</v>
      </c>
      <c r="G3" s="1">
        <v>20677</v>
      </c>
      <c r="H3" s="1">
        <v>20800</v>
      </c>
      <c r="I3" s="1">
        <v>22234</v>
      </c>
      <c r="J3" s="1">
        <f>H3-I3</f>
        <v>-1434</v>
      </c>
      <c r="K3" s="1">
        <v>22000</v>
      </c>
      <c r="L3" s="1">
        <f>K3-H3</f>
        <v>1200</v>
      </c>
      <c r="M3" s="12" t="s">
        <v>180</v>
      </c>
    </row>
    <row r="4" spans="1:13" ht="15" customHeight="1">
      <c r="A4" t="s">
        <v>3</v>
      </c>
      <c r="B4" s="1">
        <v>6000</v>
      </c>
      <c r="C4" s="1">
        <v>7859</v>
      </c>
      <c r="D4" s="1">
        <v>6000</v>
      </c>
      <c r="E4" s="1">
        <v>7276</v>
      </c>
      <c r="F4" s="1">
        <v>5500</v>
      </c>
      <c r="G4" s="1">
        <v>10056</v>
      </c>
      <c r="H4" s="1">
        <v>7500</v>
      </c>
      <c r="I4" s="1">
        <v>12029</v>
      </c>
      <c r="J4" s="1">
        <f aca="true" t="shared" si="0" ref="J4:J12">H4-I4</f>
        <v>-4529</v>
      </c>
      <c r="K4" s="1">
        <v>11500</v>
      </c>
      <c r="L4" s="1">
        <f aca="true" t="shared" si="1" ref="L4:L18">K4-H4</f>
        <v>4000</v>
      </c>
      <c r="M4" s="12" t="s">
        <v>185</v>
      </c>
    </row>
    <row r="5" spans="1:13" ht="15" customHeight="1">
      <c r="A5" t="s">
        <v>4</v>
      </c>
      <c r="B5" s="1">
        <v>5700</v>
      </c>
      <c r="C5" s="1">
        <v>6100</v>
      </c>
      <c r="D5" s="1">
        <v>6100</v>
      </c>
      <c r="E5" s="1">
        <v>6100</v>
      </c>
      <c r="F5" s="1">
        <v>6100</v>
      </c>
      <c r="G5" s="1">
        <v>6150</v>
      </c>
      <c r="H5" s="1">
        <v>6150</v>
      </c>
      <c r="I5" s="1">
        <v>6200</v>
      </c>
      <c r="J5" s="1">
        <f t="shared" si="0"/>
        <v>-50</v>
      </c>
      <c r="K5" s="1">
        <v>6200</v>
      </c>
      <c r="L5" s="1">
        <f t="shared" si="1"/>
        <v>50</v>
      </c>
      <c r="M5" s="12"/>
    </row>
    <row r="6" spans="1:12" ht="15" customHeight="1">
      <c r="A6" t="s">
        <v>5</v>
      </c>
      <c r="B6" s="1">
        <v>1000</v>
      </c>
      <c r="C6" s="1">
        <v>75</v>
      </c>
      <c r="D6" s="1">
        <v>500</v>
      </c>
      <c r="E6" s="1">
        <v>0</v>
      </c>
      <c r="F6" s="1">
        <v>500</v>
      </c>
      <c r="G6" s="1">
        <v>0</v>
      </c>
      <c r="H6" s="1">
        <v>500</v>
      </c>
      <c r="I6" s="1">
        <v>971</v>
      </c>
      <c r="J6" s="1">
        <f t="shared" si="0"/>
        <v>-471</v>
      </c>
      <c r="K6" s="1">
        <v>400</v>
      </c>
      <c r="L6" s="1">
        <f t="shared" si="1"/>
        <v>-100</v>
      </c>
    </row>
    <row r="7" spans="1:13" ht="15" customHeight="1">
      <c r="A7" t="s">
        <v>6</v>
      </c>
      <c r="B7" s="1">
        <v>10660</v>
      </c>
      <c r="C7" s="1">
        <v>10335</v>
      </c>
      <c r="D7" s="1">
        <v>10780</v>
      </c>
      <c r="E7" s="1">
        <v>10715</v>
      </c>
      <c r="F7" s="1">
        <v>10791</v>
      </c>
      <c r="G7" s="1">
        <v>11027</v>
      </c>
      <c r="H7" s="1">
        <v>11215</v>
      </c>
      <c r="I7" s="1">
        <v>11519</v>
      </c>
      <c r="J7" s="1">
        <f t="shared" si="0"/>
        <v>-304</v>
      </c>
      <c r="K7" s="1">
        <v>11500</v>
      </c>
      <c r="L7" s="1">
        <f t="shared" si="1"/>
        <v>285</v>
      </c>
      <c r="M7" s="12"/>
    </row>
    <row r="8" spans="1:13" ht="15" customHeight="1">
      <c r="A8" t="s">
        <v>7</v>
      </c>
      <c r="B8" s="1">
        <v>23520</v>
      </c>
      <c r="C8" s="1">
        <v>23544</v>
      </c>
      <c r="D8" s="1">
        <v>24500</v>
      </c>
      <c r="E8" s="1">
        <v>24783</v>
      </c>
      <c r="F8" s="1">
        <v>23250</v>
      </c>
      <c r="G8" s="1">
        <v>23224</v>
      </c>
      <c r="H8" s="1">
        <v>24804</v>
      </c>
      <c r="I8" s="1">
        <v>25556</v>
      </c>
      <c r="J8" s="1">
        <f t="shared" si="0"/>
        <v>-752</v>
      </c>
      <c r="K8" s="1">
        <v>27330</v>
      </c>
      <c r="L8" s="1">
        <f t="shared" si="1"/>
        <v>2526</v>
      </c>
      <c r="M8" s="12" t="s">
        <v>181</v>
      </c>
    </row>
    <row r="9" spans="1:13" ht="15" customHeight="1">
      <c r="A9" t="s">
        <v>8</v>
      </c>
      <c r="B9" s="1">
        <v>12709</v>
      </c>
      <c r="C9" s="1">
        <v>11711</v>
      </c>
      <c r="D9" s="1">
        <v>12000</v>
      </c>
      <c r="E9" s="1">
        <v>12315</v>
      </c>
      <c r="F9" s="1">
        <v>12515</v>
      </c>
      <c r="G9" s="1">
        <v>12927</v>
      </c>
      <c r="H9" s="1">
        <v>13150</v>
      </c>
      <c r="I9" s="1">
        <v>13285</v>
      </c>
      <c r="J9" s="1">
        <f t="shared" si="0"/>
        <v>-135</v>
      </c>
      <c r="K9" s="1">
        <v>13670</v>
      </c>
      <c r="L9" s="1">
        <f t="shared" si="1"/>
        <v>520</v>
      </c>
      <c r="M9" s="12" t="s">
        <v>184</v>
      </c>
    </row>
    <row r="10" spans="1:13" ht="15" customHeight="1">
      <c r="A10" s="12" t="s">
        <v>95</v>
      </c>
      <c r="B10" s="1">
        <v>6250</v>
      </c>
      <c r="C10" s="1">
        <v>7240</v>
      </c>
      <c r="D10" s="1">
        <v>8925</v>
      </c>
      <c r="E10" s="1">
        <v>9395</v>
      </c>
      <c r="F10" s="1">
        <v>9770</v>
      </c>
      <c r="G10" s="1">
        <v>9875</v>
      </c>
      <c r="H10" s="1">
        <v>9800</v>
      </c>
      <c r="I10" s="1">
        <v>9101</v>
      </c>
      <c r="J10" s="1">
        <f t="shared" si="0"/>
        <v>699</v>
      </c>
      <c r="K10" s="1">
        <v>9000</v>
      </c>
      <c r="L10" s="1">
        <f t="shared" si="1"/>
        <v>-800</v>
      </c>
      <c r="M10" s="12"/>
    </row>
    <row r="11" spans="1:12" ht="15" customHeight="1">
      <c r="A11" t="s">
        <v>9</v>
      </c>
      <c r="B11" s="1">
        <v>1000</v>
      </c>
      <c r="C11" s="1">
        <v>270</v>
      </c>
      <c r="D11" s="1">
        <v>500</v>
      </c>
      <c r="E11" s="1">
        <v>1291</v>
      </c>
      <c r="F11" s="1">
        <v>1000</v>
      </c>
      <c r="G11" s="1">
        <v>1980</v>
      </c>
      <c r="H11" s="1">
        <v>1500</v>
      </c>
      <c r="I11" s="1">
        <v>2163</v>
      </c>
      <c r="J11" s="1">
        <f t="shared" si="0"/>
        <v>-663</v>
      </c>
      <c r="K11" s="1">
        <v>1100</v>
      </c>
      <c r="L11" s="1">
        <f t="shared" si="1"/>
        <v>-400</v>
      </c>
    </row>
    <row r="12" spans="1:12" ht="15" customHeight="1">
      <c r="A12" t="s">
        <v>10</v>
      </c>
      <c r="B12" s="1">
        <v>300</v>
      </c>
      <c r="C12" s="1">
        <v>0</v>
      </c>
      <c r="D12" s="1">
        <v>100</v>
      </c>
      <c r="E12" s="1">
        <v>0</v>
      </c>
      <c r="F12" s="1">
        <v>100</v>
      </c>
      <c r="G12" s="1">
        <v>0</v>
      </c>
      <c r="H12" s="1">
        <v>100</v>
      </c>
      <c r="I12" s="1">
        <v>100</v>
      </c>
      <c r="J12" s="1">
        <f t="shared" si="0"/>
        <v>0</v>
      </c>
      <c r="K12" s="1">
        <v>100</v>
      </c>
      <c r="L12" s="1">
        <f t="shared" si="1"/>
        <v>0</v>
      </c>
    </row>
    <row r="13" spans="8:12" ht="15" customHeight="1">
      <c r="H13" s="1"/>
      <c r="J13" s="1"/>
      <c r="L13" s="1">
        <f t="shared" si="1"/>
        <v>0</v>
      </c>
    </row>
    <row r="14" spans="8:12" ht="15" customHeight="1">
      <c r="H14" s="1"/>
      <c r="J14" s="1"/>
      <c r="L14" s="1">
        <f t="shared" si="1"/>
        <v>0</v>
      </c>
    </row>
    <row r="15" spans="1:12" ht="15" customHeight="1">
      <c r="A15" t="s">
        <v>11</v>
      </c>
      <c r="B15" s="1">
        <f aca="true" t="shared" si="2" ref="B15:I15">SUM(B3:B14)</f>
        <v>87914</v>
      </c>
      <c r="C15" s="1">
        <f t="shared" si="2"/>
        <v>87708</v>
      </c>
      <c r="D15" s="1">
        <f t="shared" si="2"/>
        <v>90905</v>
      </c>
      <c r="E15" s="1">
        <f t="shared" si="2"/>
        <v>91988</v>
      </c>
      <c r="F15" s="1">
        <f t="shared" si="2"/>
        <v>90526</v>
      </c>
      <c r="G15" s="1">
        <f t="shared" si="2"/>
        <v>95916</v>
      </c>
      <c r="H15" s="1">
        <f t="shared" si="2"/>
        <v>95519</v>
      </c>
      <c r="I15" s="1">
        <f t="shared" si="2"/>
        <v>103158</v>
      </c>
      <c r="J15" s="1">
        <f>I15-H15</f>
        <v>7639</v>
      </c>
      <c r="K15" s="1">
        <f>SUM(K3:K14)</f>
        <v>102800</v>
      </c>
      <c r="L15" s="1">
        <f t="shared" si="1"/>
        <v>7281</v>
      </c>
    </row>
    <row r="16" spans="8:12" ht="15" customHeight="1">
      <c r="H16" s="1"/>
      <c r="L16" s="1">
        <f t="shared" si="1"/>
        <v>0</v>
      </c>
    </row>
    <row r="17" spans="1:13" ht="15" customHeight="1">
      <c r="A17" t="s">
        <v>12</v>
      </c>
      <c r="B17" s="1">
        <v>5000</v>
      </c>
      <c r="C17" s="1">
        <v>0</v>
      </c>
      <c r="D17" s="1">
        <v>5000</v>
      </c>
      <c r="E17" s="1">
        <v>1815</v>
      </c>
      <c r="F17" s="1">
        <v>5000</v>
      </c>
      <c r="G17" s="1">
        <v>1169</v>
      </c>
      <c r="H17" s="1">
        <v>3000</v>
      </c>
      <c r="I17" s="1">
        <v>0</v>
      </c>
      <c r="J17" s="1">
        <f>I17-H17</f>
        <v>-3000</v>
      </c>
      <c r="K17" s="1">
        <v>1000</v>
      </c>
      <c r="L17" s="1">
        <f t="shared" si="1"/>
        <v>-2000</v>
      </c>
      <c r="M17" s="12"/>
    </row>
    <row r="18" spans="1:12" ht="15" customHeight="1">
      <c r="A18" t="s">
        <v>13</v>
      </c>
      <c r="B18" s="1">
        <f aca="true" t="shared" si="3" ref="B18:I18">SUM(B15:B17)</f>
        <v>92914</v>
      </c>
      <c r="C18" s="1">
        <f t="shared" si="3"/>
        <v>87708</v>
      </c>
      <c r="D18" s="1">
        <f t="shared" si="3"/>
        <v>95905</v>
      </c>
      <c r="E18" s="1">
        <f t="shared" si="3"/>
        <v>93803</v>
      </c>
      <c r="F18" s="1">
        <f t="shared" si="3"/>
        <v>95526</v>
      </c>
      <c r="G18" s="1">
        <f t="shared" si="3"/>
        <v>97085</v>
      </c>
      <c r="H18" s="1">
        <f t="shared" si="3"/>
        <v>98519</v>
      </c>
      <c r="I18" s="1">
        <f t="shared" si="3"/>
        <v>103158</v>
      </c>
      <c r="J18" s="6">
        <f>I18-H18</f>
        <v>4639</v>
      </c>
      <c r="K18" s="1">
        <f>SUM(K15:K17)</f>
        <v>103800</v>
      </c>
      <c r="L18" s="1">
        <f t="shared" si="1"/>
        <v>5281</v>
      </c>
    </row>
    <row r="19" ht="18">
      <c r="N19" s="43" t="s">
        <v>114</v>
      </c>
    </row>
    <row r="20" spans="2:14" ht="12.75">
      <c r="B20" s="21"/>
      <c r="D20" s="4"/>
      <c r="E20" s="4"/>
      <c r="F20" s="4"/>
      <c r="G20" s="4"/>
      <c r="N20" s="12"/>
    </row>
    <row r="21" spans="1:7" ht="12.75">
      <c r="A21" s="29"/>
      <c r="B21" s="21"/>
      <c r="D21" s="4"/>
      <c r="E21" s="4"/>
      <c r="F21" s="4"/>
      <c r="G21" s="4"/>
    </row>
    <row r="22" spans="1:10" ht="12.75">
      <c r="A22" s="29"/>
      <c r="B22" s="12"/>
      <c r="D22" s="4"/>
      <c r="E22" s="6"/>
      <c r="F22" s="6" t="s">
        <v>51</v>
      </c>
      <c r="G22" s="6"/>
      <c r="H22" s="4"/>
      <c r="I22" s="4"/>
      <c r="J22" s="4"/>
    </row>
    <row r="23" spans="1:10" ht="12.75">
      <c r="A23" s="29"/>
      <c r="B23" s="12"/>
      <c r="D23" s="4"/>
      <c r="E23" s="6"/>
      <c r="F23" s="6"/>
      <c r="G23" s="6"/>
      <c r="H23" s="6"/>
      <c r="I23" s="6"/>
      <c r="J23" s="6"/>
    </row>
    <row r="24" spans="1:10" ht="12.75">
      <c r="A24" s="29"/>
      <c r="B24" s="12"/>
      <c r="H24" s="6"/>
      <c r="I24" s="6"/>
      <c r="J24" s="6"/>
    </row>
    <row r="25" spans="1:2" ht="12.75">
      <c r="A25" s="29"/>
      <c r="B25" s="12"/>
    </row>
    <row r="26" spans="1:2" ht="12.75">
      <c r="A26" s="29"/>
      <c r="B26" s="12"/>
    </row>
    <row r="27" spans="1:2" ht="12.75">
      <c r="A27" s="29"/>
      <c r="B27" s="12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5" r:id="rId1"/>
  <headerFooter alignWithMargins="0">
    <oddHeader>&amp;C&amp;"Arial,Bold"&amp;12WVWD GENERAL GOVERNMENT</oddHeader>
    <oddFooter>&amp;L&amp;D&amp;R&amp;"Arial,Bold"&amp;12&amp;P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pane xSplit="1" ySplit="12" topLeftCell="B1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L27" sqref="L27"/>
    </sheetView>
  </sheetViews>
  <sheetFormatPr defaultColWidth="9.140625" defaultRowHeight="12.75"/>
  <cols>
    <col min="1" max="1" width="32.57421875" style="0" bestFit="1" customWidth="1"/>
    <col min="2" max="2" width="12.421875" style="0" customWidth="1"/>
    <col min="3" max="3" width="12.28125" style="0" customWidth="1"/>
    <col min="4" max="8" width="11.421875" style="0" customWidth="1"/>
    <col min="9" max="9" width="13.00390625" style="1" customWidth="1"/>
    <col min="10" max="11" width="11.421875" style="0" customWidth="1"/>
    <col min="12" max="12" width="12.7109375" style="0" bestFit="1" customWidth="1"/>
    <col min="13" max="13" width="10.7109375" style="0" bestFit="1" customWidth="1"/>
  </cols>
  <sheetData>
    <row r="1" spans="1:13" s="3" customFormat="1" ht="21" customHeight="1">
      <c r="A1" s="3" t="s">
        <v>0</v>
      </c>
      <c r="B1" s="3" t="s">
        <v>84</v>
      </c>
      <c r="C1" s="3" t="s">
        <v>166</v>
      </c>
      <c r="D1" s="3" t="s">
        <v>99</v>
      </c>
      <c r="E1" s="18" t="s">
        <v>134</v>
      </c>
      <c r="F1" s="3" t="s">
        <v>135</v>
      </c>
      <c r="G1" s="3" t="s">
        <v>167</v>
      </c>
      <c r="H1" s="3" t="s">
        <v>157</v>
      </c>
      <c r="I1" s="3" t="s">
        <v>163</v>
      </c>
      <c r="J1" s="3" t="s">
        <v>141</v>
      </c>
      <c r="K1" s="3" t="s">
        <v>161</v>
      </c>
      <c r="L1" s="3" t="s">
        <v>85</v>
      </c>
      <c r="M1" s="3" t="s">
        <v>1</v>
      </c>
    </row>
    <row r="2" spans="5:12" s="8" customFormat="1" ht="21" customHeight="1">
      <c r="E2" s="19"/>
      <c r="J2" s="8" t="s">
        <v>168</v>
      </c>
      <c r="K2" s="8" t="s">
        <v>119</v>
      </c>
      <c r="L2" s="8">
        <v>2020</v>
      </c>
    </row>
    <row r="3" spans="1:14" ht="15" customHeight="1">
      <c r="A3" t="s">
        <v>15</v>
      </c>
      <c r="B3" s="1">
        <v>92624</v>
      </c>
      <c r="C3" s="1">
        <v>79080</v>
      </c>
      <c r="D3" s="1">
        <v>80164</v>
      </c>
      <c r="E3" s="1">
        <v>82395</v>
      </c>
      <c r="F3" s="1">
        <v>83946</v>
      </c>
      <c r="G3" s="1">
        <v>85625</v>
      </c>
      <c r="H3" s="1">
        <v>86429</v>
      </c>
      <c r="I3" s="1">
        <v>87500</v>
      </c>
      <c r="J3" s="1">
        <v>89828</v>
      </c>
      <c r="K3" s="1">
        <f>I3-J3</f>
        <v>-2328</v>
      </c>
      <c r="L3" s="1">
        <v>92250</v>
      </c>
      <c r="M3" s="36">
        <f>(L3-I3)/I3</f>
        <v>0.054285714285714284</v>
      </c>
      <c r="N3" s="12" t="s">
        <v>182</v>
      </c>
    </row>
    <row r="4" spans="1:14" ht="15" customHeight="1">
      <c r="A4" s="12" t="s">
        <v>94</v>
      </c>
      <c r="B4" s="1">
        <v>8000</v>
      </c>
      <c r="C4" s="1">
        <v>10800</v>
      </c>
      <c r="D4" s="1">
        <v>15929</v>
      </c>
      <c r="E4" s="1">
        <v>12450</v>
      </c>
      <c r="F4" s="1">
        <v>17497</v>
      </c>
      <c r="G4" s="1">
        <v>14000</v>
      </c>
      <c r="H4" s="1">
        <v>13900</v>
      </c>
      <c r="I4" s="1">
        <v>14000</v>
      </c>
      <c r="J4" s="1">
        <v>16961</v>
      </c>
      <c r="K4" s="1">
        <f aca="true" t="shared" si="0" ref="K4:K23">I4-J4</f>
        <v>-2961</v>
      </c>
      <c r="L4" s="1">
        <v>12000</v>
      </c>
      <c r="M4" s="36">
        <f aca="true" t="shared" si="1" ref="M4:M26">(L4-I4)/I4</f>
        <v>-0.14285714285714285</v>
      </c>
      <c r="N4" s="12"/>
    </row>
    <row r="5" spans="1:13" ht="15" customHeight="1">
      <c r="A5" t="s">
        <v>16</v>
      </c>
      <c r="B5" s="1">
        <v>750</v>
      </c>
      <c r="C5" s="1">
        <v>700</v>
      </c>
      <c r="D5" s="1">
        <v>1867</v>
      </c>
      <c r="E5" s="1">
        <v>700</v>
      </c>
      <c r="F5" s="1">
        <v>2075</v>
      </c>
      <c r="G5" s="1">
        <v>1200</v>
      </c>
      <c r="H5" s="1">
        <v>249</v>
      </c>
      <c r="I5" s="1">
        <v>500</v>
      </c>
      <c r="J5" s="1">
        <v>1412</v>
      </c>
      <c r="K5" s="1">
        <f t="shared" si="0"/>
        <v>-912</v>
      </c>
      <c r="L5" s="1">
        <v>700</v>
      </c>
      <c r="M5" s="36">
        <f t="shared" si="1"/>
        <v>0.4</v>
      </c>
    </row>
    <row r="6" spans="1:14" ht="15" customHeight="1">
      <c r="A6" t="s">
        <v>17</v>
      </c>
      <c r="B6" s="1">
        <v>4800</v>
      </c>
      <c r="C6" s="1">
        <v>2600</v>
      </c>
      <c r="D6" s="1">
        <v>2737</v>
      </c>
      <c r="E6" s="1">
        <v>2900</v>
      </c>
      <c r="F6" s="1">
        <v>3030</v>
      </c>
      <c r="G6" s="1">
        <v>2900</v>
      </c>
      <c r="H6" s="1">
        <v>3936</v>
      </c>
      <c r="I6" s="1">
        <v>4200</v>
      </c>
      <c r="J6" s="1">
        <v>2806</v>
      </c>
      <c r="K6" s="1">
        <f t="shared" si="0"/>
        <v>1394</v>
      </c>
      <c r="L6" s="1">
        <v>2800</v>
      </c>
      <c r="M6" s="36">
        <f>(L6-I6)/I6</f>
        <v>-0.3333333333333333</v>
      </c>
      <c r="N6" s="12"/>
    </row>
    <row r="7" spans="1:13" ht="15" customHeight="1">
      <c r="A7" t="s">
        <v>18</v>
      </c>
      <c r="B7" s="1">
        <v>1500</v>
      </c>
      <c r="C7" s="1">
        <v>1000</v>
      </c>
      <c r="D7" s="1">
        <v>2560</v>
      </c>
      <c r="E7" s="1">
        <v>1300</v>
      </c>
      <c r="F7" s="1">
        <v>1532</v>
      </c>
      <c r="G7" s="1">
        <v>1500</v>
      </c>
      <c r="H7" s="1">
        <v>2671</v>
      </c>
      <c r="I7" s="1">
        <v>1500</v>
      </c>
      <c r="J7" s="1">
        <v>2101</v>
      </c>
      <c r="K7" s="1">
        <f t="shared" si="0"/>
        <v>-601</v>
      </c>
      <c r="L7" s="1">
        <v>1000</v>
      </c>
      <c r="M7" s="36">
        <f t="shared" si="1"/>
        <v>-0.3333333333333333</v>
      </c>
    </row>
    <row r="8" spans="1:14" ht="15" customHeight="1">
      <c r="A8" t="s">
        <v>19</v>
      </c>
      <c r="B8" s="1">
        <v>1000</v>
      </c>
      <c r="C8" s="1">
        <v>500</v>
      </c>
      <c r="D8" s="1">
        <v>1467</v>
      </c>
      <c r="E8" s="1">
        <v>700</v>
      </c>
      <c r="F8" s="1">
        <v>83</v>
      </c>
      <c r="G8" s="1">
        <v>400</v>
      </c>
      <c r="H8" s="1">
        <v>0</v>
      </c>
      <c r="I8" s="1">
        <v>200</v>
      </c>
      <c r="J8" s="1">
        <v>0</v>
      </c>
      <c r="K8" s="1">
        <f t="shared" si="0"/>
        <v>200</v>
      </c>
      <c r="L8" s="1">
        <v>1</v>
      </c>
      <c r="M8" s="36">
        <f t="shared" si="1"/>
        <v>-0.995</v>
      </c>
      <c r="N8" s="12"/>
    </row>
    <row r="9" spans="1:14" ht="15" customHeight="1">
      <c r="A9" t="s">
        <v>20</v>
      </c>
      <c r="B9" s="1">
        <v>8000</v>
      </c>
      <c r="C9" s="1">
        <v>14000</v>
      </c>
      <c r="D9" s="1">
        <v>13135</v>
      </c>
      <c r="E9" s="1">
        <v>14000</v>
      </c>
      <c r="F9" s="1">
        <v>1489</v>
      </c>
      <c r="G9" s="1">
        <v>13000</v>
      </c>
      <c r="H9" s="1">
        <v>10591</v>
      </c>
      <c r="I9" s="1">
        <v>10000</v>
      </c>
      <c r="J9" s="1">
        <v>6899</v>
      </c>
      <c r="K9" s="1">
        <f t="shared" si="0"/>
        <v>3101</v>
      </c>
      <c r="L9" s="1">
        <v>8000</v>
      </c>
      <c r="M9" s="36">
        <f t="shared" si="1"/>
        <v>-0.2</v>
      </c>
      <c r="N9" s="12" t="s">
        <v>187</v>
      </c>
    </row>
    <row r="10" spans="1:14" ht="15" customHeight="1">
      <c r="A10" t="s">
        <v>21</v>
      </c>
      <c r="B10" s="1">
        <v>1200</v>
      </c>
      <c r="C10" s="1">
        <v>1200</v>
      </c>
      <c r="D10" s="1">
        <v>679</v>
      </c>
      <c r="E10" s="1">
        <v>1000</v>
      </c>
      <c r="F10" s="1">
        <v>1390</v>
      </c>
      <c r="G10" s="1">
        <v>1200</v>
      </c>
      <c r="H10" s="1">
        <v>461</v>
      </c>
      <c r="I10" s="1">
        <v>1000</v>
      </c>
      <c r="J10" s="1">
        <v>1371</v>
      </c>
      <c r="K10" s="1">
        <f t="shared" si="0"/>
        <v>-371</v>
      </c>
      <c r="L10" s="1">
        <v>900</v>
      </c>
      <c r="M10" s="36">
        <f t="shared" si="1"/>
        <v>-0.1</v>
      </c>
      <c r="N10" s="12" t="s">
        <v>187</v>
      </c>
    </row>
    <row r="11" spans="1:13" ht="15" customHeight="1">
      <c r="A11" t="s">
        <v>22</v>
      </c>
      <c r="B11" s="1">
        <v>9000</v>
      </c>
      <c r="C11" s="1">
        <v>7500</v>
      </c>
      <c r="D11" s="1">
        <v>7861</v>
      </c>
      <c r="E11" s="1">
        <v>7300</v>
      </c>
      <c r="F11" s="1">
        <v>9220</v>
      </c>
      <c r="G11" s="1">
        <v>8500</v>
      </c>
      <c r="H11" s="1">
        <v>4327</v>
      </c>
      <c r="I11" s="1">
        <v>6500</v>
      </c>
      <c r="J11" s="1">
        <v>9025</v>
      </c>
      <c r="K11" s="1">
        <f t="shared" si="0"/>
        <v>-2525</v>
      </c>
      <c r="L11" s="1">
        <v>7000</v>
      </c>
      <c r="M11" s="36">
        <f t="shared" si="1"/>
        <v>0.07692307692307693</v>
      </c>
    </row>
    <row r="12" spans="1:14" ht="15" customHeight="1">
      <c r="A12" t="s">
        <v>23</v>
      </c>
      <c r="B12" s="1">
        <v>16500</v>
      </c>
      <c r="C12" s="1">
        <v>15000</v>
      </c>
      <c r="D12" s="1">
        <v>13996</v>
      </c>
      <c r="E12" s="1">
        <v>2400</v>
      </c>
      <c r="F12" s="1">
        <v>4363</v>
      </c>
      <c r="G12" s="1">
        <v>4300</v>
      </c>
      <c r="H12" s="1">
        <v>5851</v>
      </c>
      <c r="I12" s="1">
        <v>6000</v>
      </c>
      <c r="J12" s="1">
        <v>7842</v>
      </c>
      <c r="K12" s="1">
        <f t="shared" si="0"/>
        <v>-1842</v>
      </c>
      <c r="L12" s="1">
        <v>7600</v>
      </c>
      <c r="M12" s="36">
        <f t="shared" si="1"/>
        <v>0.26666666666666666</v>
      </c>
      <c r="N12" s="12" t="s">
        <v>187</v>
      </c>
    </row>
    <row r="13" spans="1:13" ht="15" customHeight="1">
      <c r="A13" t="s">
        <v>24</v>
      </c>
      <c r="B13" s="1">
        <v>150</v>
      </c>
      <c r="C13" s="1">
        <v>300</v>
      </c>
      <c r="D13" s="1">
        <v>342</v>
      </c>
      <c r="E13" s="1">
        <v>300</v>
      </c>
      <c r="F13" s="1">
        <v>99</v>
      </c>
      <c r="G13" s="1">
        <v>100</v>
      </c>
      <c r="H13" s="1">
        <v>63</v>
      </c>
      <c r="I13" s="1">
        <v>100</v>
      </c>
      <c r="J13" s="1">
        <v>71</v>
      </c>
      <c r="K13" s="1">
        <f t="shared" si="0"/>
        <v>29</v>
      </c>
      <c r="L13" s="1">
        <v>100</v>
      </c>
      <c r="M13" s="36">
        <f t="shared" si="1"/>
        <v>0</v>
      </c>
    </row>
    <row r="14" spans="1:13" ht="15" customHeight="1">
      <c r="A14" t="s">
        <v>52</v>
      </c>
      <c r="B14" s="1">
        <v>300</v>
      </c>
      <c r="C14" s="1">
        <v>300</v>
      </c>
      <c r="D14" s="1">
        <v>0</v>
      </c>
      <c r="E14" s="1">
        <v>200</v>
      </c>
      <c r="F14" s="1">
        <v>0</v>
      </c>
      <c r="G14" s="1">
        <v>100</v>
      </c>
      <c r="H14" s="1">
        <v>0</v>
      </c>
      <c r="I14" s="1">
        <v>100</v>
      </c>
      <c r="J14" s="1">
        <v>186</v>
      </c>
      <c r="K14" s="1">
        <f t="shared" si="0"/>
        <v>-86</v>
      </c>
      <c r="L14" s="1">
        <v>100</v>
      </c>
      <c r="M14" s="36">
        <f t="shared" si="1"/>
        <v>0</v>
      </c>
    </row>
    <row r="15" spans="1:14" ht="15" customHeight="1">
      <c r="A15" t="s">
        <v>53</v>
      </c>
      <c r="B15" s="1">
        <v>800</v>
      </c>
      <c r="C15" s="1">
        <v>950</v>
      </c>
      <c r="D15" s="1">
        <v>560</v>
      </c>
      <c r="E15" s="1">
        <v>500</v>
      </c>
      <c r="F15" s="1">
        <v>2678</v>
      </c>
      <c r="G15" s="1">
        <v>1200</v>
      </c>
      <c r="H15" s="1">
        <v>4208</v>
      </c>
      <c r="I15" s="1">
        <v>2000</v>
      </c>
      <c r="J15" s="1">
        <v>1523</v>
      </c>
      <c r="K15" s="1">
        <f t="shared" si="0"/>
        <v>477</v>
      </c>
      <c r="L15" s="1">
        <v>1300</v>
      </c>
      <c r="M15" s="36">
        <f t="shared" si="1"/>
        <v>-0.35</v>
      </c>
      <c r="N15" s="12" t="s">
        <v>187</v>
      </c>
    </row>
    <row r="16" spans="1:13" ht="15" customHeight="1">
      <c r="A16" t="s">
        <v>54</v>
      </c>
      <c r="B16" s="1">
        <v>1000</v>
      </c>
      <c r="C16" s="1">
        <v>800</v>
      </c>
      <c r="D16" s="1">
        <v>868</v>
      </c>
      <c r="E16" s="1">
        <v>800</v>
      </c>
      <c r="F16" s="1">
        <v>1519</v>
      </c>
      <c r="G16" s="1">
        <v>600</v>
      </c>
      <c r="H16" s="1">
        <v>2336</v>
      </c>
      <c r="I16" s="1">
        <v>1200</v>
      </c>
      <c r="J16" s="1">
        <v>1302</v>
      </c>
      <c r="K16" s="1">
        <f t="shared" si="0"/>
        <v>-102</v>
      </c>
      <c r="L16" s="1">
        <v>1200</v>
      </c>
      <c r="M16" s="36">
        <f t="shared" si="1"/>
        <v>0</v>
      </c>
    </row>
    <row r="17" spans="1:14" ht="15" customHeight="1">
      <c r="A17" t="s">
        <v>55</v>
      </c>
      <c r="B17" s="1">
        <v>40000</v>
      </c>
      <c r="C17" s="1">
        <v>18000</v>
      </c>
      <c r="D17" s="1">
        <v>10532</v>
      </c>
      <c r="E17" s="1">
        <v>23200</v>
      </c>
      <c r="F17" s="1">
        <v>11039</v>
      </c>
      <c r="G17" s="1">
        <v>10000</v>
      </c>
      <c r="H17" s="1">
        <v>2787</v>
      </c>
      <c r="I17" s="1">
        <v>8000</v>
      </c>
      <c r="J17" s="1">
        <v>2759</v>
      </c>
      <c r="K17" s="1">
        <f t="shared" si="0"/>
        <v>5241</v>
      </c>
      <c r="L17" s="1">
        <v>8000</v>
      </c>
      <c r="M17" s="36">
        <f t="shared" si="1"/>
        <v>0</v>
      </c>
      <c r="N17" s="12"/>
    </row>
    <row r="18" spans="1:14" ht="15" customHeight="1">
      <c r="A18" t="s">
        <v>56</v>
      </c>
      <c r="B18" s="1">
        <v>12000</v>
      </c>
      <c r="C18" s="1">
        <v>12000</v>
      </c>
      <c r="D18" s="1">
        <v>12181</v>
      </c>
      <c r="E18" s="1">
        <v>12500</v>
      </c>
      <c r="F18" s="1">
        <v>15592</v>
      </c>
      <c r="G18" s="1">
        <v>13500</v>
      </c>
      <c r="H18" s="1">
        <v>20030</v>
      </c>
      <c r="I18" s="1">
        <v>11000</v>
      </c>
      <c r="J18" s="1">
        <v>9768</v>
      </c>
      <c r="K18" s="1">
        <f t="shared" si="0"/>
        <v>1232</v>
      </c>
      <c r="L18" s="1">
        <v>12500</v>
      </c>
      <c r="M18" s="36">
        <f t="shared" si="1"/>
        <v>0.13636363636363635</v>
      </c>
      <c r="N18" s="12" t="s">
        <v>142</v>
      </c>
    </row>
    <row r="19" spans="1:13" ht="15" customHeight="1">
      <c r="A19" t="s">
        <v>57</v>
      </c>
      <c r="B19" s="1">
        <v>1200</v>
      </c>
      <c r="C19" s="1">
        <v>1500</v>
      </c>
      <c r="D19" s="1">
        <v>1074</v>
      </c>
      <c r="E19" s="1">
        <v>1100</v>
      </c>
      <c r="F19" s="1">
        <v>1357</v>
      </c>
      <c r="G19" s="1">
        <v>1000</v>
      </c>
      <c r="H19" s="1">
        <v>1117</v>
      </c>
      <c r="I19" s="1">
        <v>1100</v>
      </c>
      <c r="J19" s="1">
        <v>1015</v>
      </c>
      <c r="K19" s="1">
        <f t="shared" si="0"/>
        <v>85</v>
      </c>
      <c r="L19" s="1">
        <v>1000</v>
      </c>
      <c r="M19" s="36">
        <f t="shared" si="1"/>
        <v>-0.09090909090909091</v>
      </c>
    </row>
    <row r="20" spans="1:14" ht="15" customHeight="1">
      <c r="A20" t="s">
        <v>58</v>
      </c>
      <c r="B20" s="1">
        <v>2000</v>
      </c>
      <c r="C20" s="1">
        <v>1500</v>
      </c>
      <c r="D20" s="1">
        <v>100</v>
      </c>
      <c r="E20" s="1">
        <v>500</v>
      </c>
      <c r="F20" s="1">
        <v>2376</v>
      </c>
      <c r="G20" s="1">
        <v>500</v>
      </c>
      <c r="H20" s="1">
        <v>0</v>
      </c>
      <c r="I20" s="1">
        <v>500</v>
      </c>
      <c r="J20" s="1">
        <v>0</v>
      </c>
      <c r="K20" s="1">
        <f t="shared" si="0"/>
        <v>500</v>
      </c>
      <c r="L20" s="1">
        <v>500</v>
      </c>
      <c r="M20" s="36">
        <f t="shared" si="1"/>
        <v>0</v>
      </c>
      <c r="N20" s="12" t="s">
        <v>96</v>
      </c>
    </row>
    <row r="21" spans="1:14" ht="15" customHeight="1">
      <c r="A21" t="s">
        <v>59</v>
      </c>
      <c r="B21" s="1">
        <v>3500</v>
      </c>
      <c r="C21" s="1">
        <v>2500</v>
      </c>
      <c r="D21" s="1">
        <v>1772</v>
      </c>
      <c r="E21" s="1">
        <v>2500</v>
      </c>
      <c r="F21" s="1">
        <v>1655</v>
      </c>
      <c r="G21" s="1">
        <v>2500</v>
      </c>
      <c r="H21" s="1">
        <v>2033</v>
      </c>
      <c r="I21" s="1">
        <v>2500</v>
      </c>
      <c r="J21" s="1">
        <v>3147</v>
      </c>
      <c r="K21" s="1">
        <f t="shared" si="0"/>
        <v>-647</v>
      </c>
      <c r="L21" s="1">
        <v>3000</v>
      </c>
      <c r="M21" s="36">
        <f t="shared" si="1"/>
        <v>0.2</v>
      </c>
      <c r="N21" s="12"/>
    </row>
    <row r="22" spans="1:14" ht="15" customHeight="1">
      <c r="A22" s="44" t="s">
        <v>198</v>
      </c>
      <c r="B22" s="1"/>
      <c r="C22" s="1"/>
      <c r="D22" s="1"/>
      <c r="E22" s="1"/>
      <c r="F22" s="1"/>
      <c r="G22" s="1"/>
      <c r="H22" s="1"/>
      <c r="J22" s="1"/>
      <c r="K22" s="1"/>
      <c r="L22" s="1">
        <v>1500</v>
      </c>
      <c r="M22" s="36"/>
      <c r="N22" s="12"/>
    </row>
    <row r="23" spans="1:14" ht="15" customHeight="1">
      <c r="A23" s="12" t="s">
        <v>197</v>
      </c>
      <c r="B23" s="1">
        <v>3000</v>
      </c>
      <c r="C23" s="1">
        <v>2000</v>
      </c>
      <c r="D23" s="1">
        <v>1405</v>
      </c>
      <c r="E23" s="1">
        <v>0</v>
      </c>
      <c r="F23" s="1">
        <v>1430</v>
      </c>
      <c r="G23" s="1">
        <v>1450</v>
      </c>
      <c r="H23" s="1">
        <v>1405</v>
      </c>
      <c r="I23" s="1">
        <v>1405</v>
      </c>
      <c r="J23" s="1">
        <v>1405</v>
      </c>
      <c r="K23" s="1">
        <f t="shared" si="0"/>
        <v>0</v>
      </c>
      <c r="L23" s="1">
        <v>1410</v>
      </c>
      <c r="M23" s="36">
        <f t="shared" si="1"/>
        <v>0.0035587188612099642</v>
      </c>
      <c r="N23" s="12" t="s">
        <v>113</v>
      </c>
    </row>
    <row r="24" spans="1:14" ht="12.75">
      <c r="A24" s="12"/>
      <c r="B24" s="1"/>
      <c r="G24" s="1"/>
      <c r="K24" s="1"/>
      <c r="M24" s="36"/>
      <c r="N24" s="12"/>
    </row>
    <row r="25" spans="1:13" ht="12.75">
      <c r="A25" s="12"/>
      <c r="B25" s="1"/>
      <c r="G25" s="1"/>
      <c r="K25" s="1"/>
      <c r="M25" s="36"/>
    </row>
    <row r="26" spans="1:14" ht="15" customHeight="1">
      <c r="A26" t="s">
        <v>25</v>
      </c>
      <c r="B26" s="1">
        <f aca="true" t="shared" si="2" ref="B26:J26">SUM(B3:B25)</f>
        <v>207324</v>
      </c>
      <c r="C26" s="1">
        <f t="shared" si="2"/>
        <v>172230</v>
      </c>
      <c r="D26" s="1">
        <f t="shared" si="2"/>
        <v>169229</v>
      </c>
      <c r="E26" s="1">
        <f t="shared" si="2"/>
        <v>166745</v>
      </c>
      <c r="F26" s="1">
        <f t="shared" si="2"/>
        <v>162370</v>
      </c>
      <c r="G26" s="1">
        <f t="shared" si="2"/>
        <v>163575</v>
      </c>
      <c r="H26" s="1">
        <f t="shared" si="2"/>
        <v>162394</v>
      </c>
      <c r="I26" s="1">
        <f t="shared" si="2"/>
        <v>159305</v>
      </c>
      <c r="J26" s="1">
        <f t="shared" si="2"/>
        <v>159421</v>
      </c>
      <c r="K26" s="1">
        <f>SUM(K3:K25)</f>
        <v>-116</v>
      </c>
      <c r="L26" s="1">
        <f>SUM(L3:L25)</f>
        <v>162861</v>
      </c>
      <c r="M26" s="36">
        <f t="shared" si="1"/>
        <v>0.022321961018172687</v>
      </c>
      <c r="N26" s="1"/>
    </row>
    <row r="27" spans="6:15" ht="15" customHeight="1" thickBot="1">
      <c r="F27" s="1"/>
      <c r="G27" s="1"/>
      <c r="O27" s="43" t="s">
        <v>115</v>
      </c>
    </row>
    <row r="28" spans="1:15" ht="13.5" thickTop="1">
      <c r="A28" s="22"/>
      <c r="B28" s="23"/>
      <c r="O28" s="12"/>
    </row>
    <row r="29" spans="1:2" ht="12.75">
      <c r="A29" s="32"/>
      <c r="B29" s="28"/>
    </row>
    <row r="30" spans="1:2" ht="12.75">
      <c r="A30" s="32"/>
      <c r="B30" s="28"/>
    </row>
    <row r="31" spans="1:2" ht="12.75">
      <c r="A31" s="29"/>
      <c r="B31" s="12"/>
    </row>
    <row r="32" ht="12.75">
      <c r="B32" s="12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2" r:id="rId1"/>
  <headerFooter alignWithMargins="0">
    <oddHeader>&amp;C&amp;"Arial,Bold"&amp;12WVWD - SEWER SYSTEM</oddHeader>
    <oddFooter>&amp;L&amp;D&amp;R&amp;"Arial,Bold"&amp;12&amp;P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pane xSplit="1" ySplit="10" topLeftCell="D1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I17" sqref="I17"/>
    </sheetView>
  </sheetViews>
  <sheetFormatPr defaultColWidth="9.140625" defaultRowHeight="12.75"/>
  <cols>
    <col min="1" max="1" width="27.00390625" style="0" bestFit="1" customWidth="1"/>
    <col min="2" max="2" width="14.00390625" style="0" customWidth="1"/>
    <col min="3" max="9" width="12.7109375" style="0" customWidth="1"/>
    <col min="10" max="10" width="12.7109375" style="1" customWidth="1"/>
    <col min="11" max="12" width="11.421875" style="0" customWidth="1"/>
    <col min="13" max="13" width="12.7109375" style="0" bestFit="1" customWidth="1"/>
    <col min="14" max="14" width="9.7109375" style="0" bestFit="1" customWidth="1"/>
  </cols>
  <sheetData>
    <row r="1" spans="1:14" s="3" customFormat="1" ht="21" customHeight="1">
      <c r="A1" s="3" t="s">
        <v>0</v>
      </c>
      <c r="B1" s="3" t="s">
        <v>70</v>
      </c>
      <c r="C1" s="3" t="s">
        <v>75</v>
      </c>
      <c r="D1" s="18" t="s">
        <v>90</v>
      </c>
      <c r="E1" s="3" t="s">
        <v>99</v>
      </c>
      <c r="F1" s="3" t="s">
        <v>134</v>
      </c>
      <c r="G1" s="3" t="s">
        <v>135</v>
      </c>
      <c r="H1" s="3" t="s">
        <v>132</v>
      </c>
      <c r="I1" s="3" t="s">
        <v>157</v>
      </c>
      <c r="J1" s="3" t="s">
        <v>169</v>
      </c>
      <c r="K1" s="3" t="s">
        <v>170</v>
      </c>
      <c r="L1" s="3" t="s">
        <v>161</v>
      </c>
      <c r="M1" s="3" t="s">
        <v>86</v>
      </c>
      <c r="N1" s="3" t="s">
        <v>91</v>
      </c>
    </row>
    <row r="2" spans="4:13" s="8" customFormat="1" ht="21" customHeight="1">
      <c r="D2" s="19"/>
      <c r="K2" s="8" t="s">
        <v>140</v>
      </c>
      <c r="M2" s="8">
        <v>2020</v>
      </c>
    </row>
    <row r="3" spans="1:15" ht="15" customHeight="1">
      <c r="A3" t="s">
        <v>26</v>
      </c>
      <c r="B3" s="1">
        <v>33200</v>
      </c>
      <c r="C3" s="1">
        <v>35259</v>
      </c>
      <c r="D3" s="1">
        <v>33895</v>
      </c>
      <c r="E3" s="1">
        <v>34356</v>
      </c>
      <c r="F3" s="1">
        <v>35200</v>
      </c>
      <c r="G3" s="1">
        <v>35978</v>
      </c>
      <c r="H3" s="1">
        <v>36700</v>
      </c>
      <c r="I3" s="1">
        <v>37041</v>
      </c>
      <c r="J3" s="1">
        <v>37500</v>
      </c>
      <c r="K3" s="1">
        <v>38496</v>
      </c>
      <c r="L3" s="1">
        <f>J3-K3</f>
        <v>-996</v>
      </c>
      <c r="M3" s="1">
        <v>39210</v>
      </c>
      <c r="N3" s="36">
        <f>(M3-J3)/J3</f>
        <v>0.0456</v>
      </c>
      <c r="O3" s="12" t="s">
        <v>183</v>
      </c>
    </row>
    <row r="4" spans="1:15" ht="15" customHeight="1">
      <c r="A4" s="12" t="s">
        <v>60</v>
      </c>
      <c r="B4" s="1">
        <v>350</v>
      </c>
      <c r="C4" s="1">
        <v>3135</v>
      </c>
      <c r="D4" s="1">
        <v>1500</v>
      </c>
      <c r="E4" s="1">
        <v>1496</v>
      </c>
      <c r="F4" s="1">
        <v>1000</v>
      </c>
      <c r="G4" s="1">
        <v>334</v>
      </c>
      <c r="H4" s="1">
        <v>500</v>
      </c>
      <c r="I4" s="1">
        <v>2503</v>
      </c>
      <c r="J4" s="1">
        <v>1000</v>
      </c>
      <c r="K4" s="1">
        <v>1027</v>
      </c>
      <c r="L4" s="1">
        <f aca="true" t="shared" si="0" ref="L4:L15">J4-K4</f>
        <v>-27</v>
      </c>
      <c r="M4" s="1">
        <v>800</v>
      </c>
      <c r="N4" s="36">
        <f aca="true" t="shared" si="1" ref="N4:N15">(M4-J4)/J4</f>
        <v>-0.2</v>
      </c>
      <c r="O4" s="12" t="s">
        <v>187</v>
      </c>
    </row>
    <row r="5" spans="1:14" ht="15" customHeight="1">
      <c r="A5" s="12" t="s">
        <v>61</v>
      </c>
      <c r="B5" s="1">
        <v>200</v>
      </c>
      <c r="C5" s="1">
        <v>96</v>
      </c>
      <c r="D5" s="1">
        <v>200</v>
      </c>
      <c r="E5" s="1">
        <v>0</v>
      </c>
      <c r="F5" s="1">
        <v>200</v>
      </c>
      <c r="G5" s="1">
        <v>0</v>
      </c>
      <c r="H5" s="1">
        <v>200</v>
      </c>
      <c r="I5" s="1">
        <v>499</v>
      </c>
      <c r="J5" s="1">
        <v>200</v>
      </c>
      <c r="K5" s="1">
        <v>46</v>
      </c>
      <c r="L5" s="1">
        <f t="shared" si="0"/>
        <v>154</v>
      </c>
      <c r="M5" s="1">
        <v>100</v>
      </c>
      <c r="N5" s="36">
        <f t="shared" si="1"/>
        <v>-0.5</v>
      </c>
    </row>
    <row r="6" spans="1:14" ht="15" customHeight="1">
      <c r="A6" s="12" t="s">
        <v>62</v>
      </c>
      <c r="B6" s="1">
        <v>450</v>
      </c>
      <c r="C6" s="1">
        <v>474</v>
      </c>
      <c r="D6" s="1">
        <v>390</v>
      </c>
      <c r="E6" s="1">
        <v>409</v>
      </c>
      <c r="F6" s="1">
        <v>400</v>
      </c>
      <c r="G6" s="1">
        <v>514</v>
      </c>
      <c r="H6" s="1">
        <v>400</v>
      </c>
      <c r="I6" s="1">
        <v>560</v>
      </c>
      <c r="J6" s="1">
        <v>600</v>
      </c>
      <c r="K6" s="1">
        <v>655</v>
      </c>
      <c r="L6" s="1">
        <f t="shared" si="0"/>
        <v>-55</v>
      </c>
      <c r="M6" s="1">
        <v>600</v>
      </c>
      <c r="N6" s="36">
        <f t="shared" si="1"/>
        <v>0</v>
      </c>
    </row>
    <row r="7" spans="1:14" ht="15" customHeight="1">
      <c r="A7" s="12" t="s">
        <v>63</v>
      </c>
      <c r="B7" s="1">
        <v>400</v>
      </c>
      <c r="C7" s="1">
        <v>1007</v>
      </c>
      <c r="D7" s="1">
        <v>1000</v>
      </c>
      <c r="E7" s="1">
        <v>491</v>
      </c>
      <c r="F7" s="1">
        <v>500</v>
      </c>
      <c r="G7" s="1">
        <v>2453</v>
      </c>
      <c r="H7" s="1">
        <v>1200</v>
      </c>
      <c r="I7" s="1">
        <v>1531</v>
      </c>
      <c r="J7" s="1">
        <v>1200</v>
      </c>
      <c r="K7" s="1">
        <v>1152</v>
      </c>
      <c r="L7" s="1">
        <f t="shared" si="0"/>
        <v>48</v>
      </c>
      <c r="M7" s="1">
        <v>1100</v>
      </c>
      <c r="N7" s="36">
        <f t="shared" si="1"/>
        <v>-0.08333333333333333</v>
      </c>
    </row>
    <row r="8" spans="1:15" ht="15" customHeight="1">
      <c r="A8" s="12" t="s">
        <v>64</v>
      </c>
      <c r="B8" s="1">
        <v>8700</v>
      </c>
      <c r="C8" s="1">
        <v>8559</v>
      </c>
      <c r="D8" s="1">
        <v>6300</v>
      </c>
      <c r="E8" s="1">
        <v>7392</v>
      </c>
      <c r="F8" s="1">
        <v>1000</v>
      </c>
      <c r="G8" s="1">
        <v>5769</v>
      </c>
      <c r="H8" s="1">
        <v>8400</v>
      </c>
      <c r="I8" s="1">
        <v>7896</v>
      </c>
      <c r="J8" s="1">
        <v>8400</v>
      </c>
      <c r="K8" s="1">
        <v>8670</v>
      </c>
      <c r="L8" s="1">
        <f t="shared" si="0"/>
        <v>-270</v>
      </c>
      <c r="M8" s="1">
        <v>8700</v>
      </c>
      <c r="N8" s="36">
        <f t="shared" si="1"/>
        <v>0.03571428571428571</v>
      </c>
      <c r="O8" s="12"/>
    </row>
    <row r="9" spans="1:14" ht="15" customHeight="1">
      <c r="A9" s="12" t="s">
        <v>65</v>
      </c>
      <c r="B9" s="1">
        <v>250</v>
      </c>
      <c r="C9" s="1">
        <v>265</v>
      </c>
      <c r="D9" s="1">
        <v>125</v>
      </c>
      <c r="E9" s="1">
        <v>27</v>
      </c>
      <c r="F9" s="1">
        <v>100</v>
      </c>
      <c r="G9" s="1">
        <v>0</v>
      </c>
      <c r="H9" s="1">
        <v>100</v>
      </c>
      <c r="I9" s="1">
        <v>0</v>
      </c>
      <c r="J9" s="1">
        <v>100</v>
      </c>
      <c r="K9" s="1">
        <v>0</v>
      </c>
      <c r="L9" s="1">
        <f t="shared" si="0"/>
        <v>100</v>
      </c>
      <c r="M9" s="1">
        <v>1</v>
      </c>
      <c r="N9" s="36">
        <f t="shared" si="1"/>
        <v>-0.99</v>
      </c>
    </row>
    <row r="10" spans="1:15" ht="15" customHeight="1">
      <c r="A10" s="12" t="s">
        <v>66</v>
      </c>
      <c r="B10" s="1">
        <v>2200</v>
      </c>
      <c r="C10" s="1">
        <v>1458</v>
      </c>
      <c r="D10" s="1">
        <v>800</v>
      </c>
      <c r="E10" s="1">
        <v>732</v>
      </c>
      <c r="F10" s="1">
        <v>800</v>
      </c>
      <c r="G10" s="1">
        <v>3551</v>
      </c>
      <c r="H10" s="1">
        <v>3000</v>
      </c>
      <c r="I10" s="1">
        <v>9519</v>
      </c>
      <c r="J10" s="1">
        <v>9000</v>
      </c>
      <c r="K10" s="1">
        <v>8149</v>
      </c>
      <c r="L10" s="1">
        <f t="shared" si="0"/>
        <v>851</v>
      </c>
      <c r="M10" s="1">
        <v>8000</v>
      </c>
      <c r="N10" s="36">
        <f t="shared" si="1"/>
        <v>-0.1111111111111111</v>
      </c>
      <c r="O10" s="12" t="s">
        <v>187</v>
      </c>
    </row>
    <row r="11" spans="1:15" ht="15" customHeight="1">
      <c r="A11" s="12" t="s">
        <v>67</v>
      </c>
      <c r="B11" s="1">
        <v>8000</v>
      </c>
      <c r="C11" s="1">
        <v>12101</v>
      </c>
      <c r="D11" s="1">
        <v>9200</v>
      </c>
      <c r="E11" s="1">
        <v>9488</v>
      </c>
      <c r="F11" s="1">
        <v>8500</v>
      </c>
      <c r="G11" s="1">
        <v>5450</v>
      </c>
      <c r="H11" s="1">
        <v>5500</v>
      </c>
      <c r="I11" s="1">
        <v>11781</v>
      </c>
      <c r="J11" s="1">
        <v>5500</v>
      </c>
      <c r="K11" s="1">
        <v>3671</v>
      </c>
      <c r="L11" s="1">
        <f t="shared" si="0"/>
        <v>1829</v>
      </c>
      <c r="M11" s="1">
        <v>5500</v>
      </c>
      <c r="N11" s="36">
        <f t="shared" si="1"/>
        <v>0</v>
      </c>
      <c r="O11" s="12"/>
    </row>
    <row r="12" spans="1:14" ht="15" customHeight="1">
      <c r="A12" s="12" t="s">
        <v>68</v>
      </c>
      <c r="B12" s="1">
        <v>2000</v>
      </c>
      <c r="C12" s="1">
        <v>954</v>
      </c>
      <c r="D12" s="1">
        <v>500</v>
      </c>
      <c r="E12" s="1">
        <v>270</v>
      </c>
      <c r="F12" s="1">
        <v>180</v>
      </c>
      <c r="G12" s="1">
        <v>60</v>
      </c>
      <c r="H12" s="1">
        <v>0</v>
      </c>
      <c r="I12" s="1">
        <v>0</v>
      </c>
      <c r="J12" s="1">
        <v>0</v>
      </c>
      <c r="K12" s="1"/>
      <c r="L12" s="1">
        <f t="shared" si="0"/>
        <v>0</v>
      </c>
      <c r="M12" s="1">
        <v>2000</v>
      </c>
      <c r="N12" s="36"/>
    </row>
    <row r="13" spans="1:15" ht="15" customHeight="1">
      <c r="A13" s="12" t="s">
        <v>69</v>
      </c>
      <c r="B13" s="1">
        <v>5000</v>
      </c>
      <c r="C13" s="1">
        <v>9274</v>
      </c>
      <c r="D13" s="1">
        <v>11000</v>
      </c>
      <c r="E13" s="1">
        <v>14104</v>
      </c>
      <c r="F13" s="1">
        <v>17000</v>
      </c>
      <c r="G13" s="1">
        <v>3450</v>
      </c>
      <c r="H13" s="1">
        <v>17000</v>
      </c>
      <c r="I13" s="1">
        <v>200</v>
      </c>
      <c r="J13" s="1">
        <v>9000</v>
      </c>
      <c r="K13" s="1">
        <v>1477</v>
      </c>
      <c r="L13" s="1">
        <f t="shared" si="0"/>
        <v>7523</v>
      </c>
      <c r="M13" s="1">
        <v>8000</v>
      </c>
      <c r="N13" s="36">
        <f t="shared" si="1"/>
        <v>-0.1111111111111111</v>
      </c>
      <c r="O13" s="12"/>
    </row>
    <row r="14" spans="1:15" ht="15" customHeight="1">
      <c r="A14" s="12" t="s">
        <v>88</v>
      </c>
      <c r="C14" s="1"/>
      <c r="D14" s="1">
        <v>10500</v>
      </c>
      <c r="E14" s="1">
        <v>12957</v>
      </c>
      <c r="F14" s="1">
        <v>9500</v>
      </c>
      <c r="G14" s="1">
        <v>9456</v>
      </c>
      <c r="H14" s="1">
        <v>9000</v>
      </c>
      <c r="I14" s="1">
        <v>6459</v>
      </c>
      <c r="J14" s="1">
        <v>7000</v>
      </c>
      <c r="K14" s="1">
        <v>8095</v>
      </c>
      <c r="L14" s="1">
        <f t="shared" si="0"/>
        <v>-1095</v>
      </c>
      <c r="M14" s="1">
        <v>4000</v>
      </c>
      <c r="N14" s="36">
        <f t="shared" si="1"/>
        <v>-0.42857142857142855</v>
      </c>
      <c r="O14" s="12"/>
    </row>
    <row r="15" spans="1:15" ht="15" customHeight="1">
      <c r="A15" t="s">
        <v>25</v>
      </c>
      <c r="B15" s="6">
        <f aca="true" t="shared" si="2" ref="B15:J15">SUM(B3:B14)</f>
        <v>60750</v>
      </c>
      <c r="C15" s="6">
        <f t="shared" si="2"/>
        <v>72582</v>
      </c>
      <c r="D15" s="6">
        <f t="shared" si="2"/>
        <v>75410</v>
      </c>
      <c r="E15" s="6">
        <f t="shared" si="2"/>
        <v>81722</v>
      </c>
      <c r="F15" s="6">
        <f t="shared" si="2"/>
        <v>74380</v>
      </c>
      <c r="G15" s="6">
        <f t="shared" si="2"/>
        <v>67015</v>
      </c>
      <c r="H15" s="6">
        <f t="shared" si="2"/>
        <v>82000</v>
      </c>
      <c r="I15" s="6">
        <f t="shared" si="2"/>
        <v>77989</v>
      </c>
      <c r="J15" s="6">
        <f t="shared" si="2"/>
        <v>79500</v>
      </c>
      <c r="K15" s="6">
        <f>SUM(K3:K14)</f>
        <v>71438</v>
      </c>
      <c r="L15" s="6">
        <f t="shared" si="0"/>
        <v>8062</v>
      </c>
      <c r="M15" s="6">
        <f>SUM(M3:M14)</f>
        <v>78011</v>
      </c>
      <c r="N15" s="36">
        <f t="shared" si="1"/>
        <v>-0.018729559748427674</v>
      </c>
      <c r="O15" s="1"/>
    </row>
    <row r="16" spans="2:16" ht="18">
      <c r="B16" s="1"/>
      <c r="C16" s="1"/>
      <c r="D16" s="1"/>
      <c r="E16" s="1"/>
      <c r="F16" s="1"/>
      <c r="G16" s="1"/>
      <c r="H16" s="1"/>
      <c r="I16" s="1"/>
      <c r="K16" s="1"/>
      <c r="L16" s="1"/>
      <c r="P16" s="43" t="s">
        <v>116</v>
      </c>
    </row>
    <row r="17" spans="1:16" ht="13.5" thickBot="1">
      <c r="A17" s="24"/>
      <c r="B17" s="25"/>
      <c r="C17" s="31"/>
      <c r="D17" s="1"/>
      <c r="E17" s="1"/>
      <c r="F17" s="1"/>
      <c r="G17" s="1"/>
      <c r="H17" s="1"/>
      <c r="I17" s="1"/>
      <c r="K17" s="1"/>
      <c r="L17" s="1"/>
      <c r="P17" s="12"/>
    </row>
    <row r="18" spans="1:12" ht="12.75">
      <c r="A18" s="32"/>
      <c r="B18" s="28"/>
      <c r="C18" s="1"/>
      <c r="D18" s="1"/>
      <c r="E18" s="1"/>
      <c r="F18" s="1"/>
      <c r="G18" s="1"/>
      <c r="H18" s="1"/>
      <c r="I18" s="1"/>
      <c r="K18" s="1"/>
      <c r="L18" s="1"/>
    </row>
    <row r="19" spans="1:2" ht="12.75">
      <c r="A19" s="32"/>
      <c r="B19" s="28"/>
    </row>
    <row r="20" spans="1:2" ht="12.75">
      <c r="A20" s="29"/>
      <c r="B20" s="12"/>
    </row>
    <row r="21" spans="1:2" ht="12.75">
      <c r="A21" s="29"/>
      <c r="B21" s="12"/>
    </row>
    <row r="22" spans="1:2" ht="12.75">
      <c r="A22" s="29"/>
      <c r="B22" s="12"/>
    </row>
    <row r="23" spans="1:2" ht="12.75">
      <c r="A23" s="29"/>
      <c r="B23" s="12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58" r:id="rId1"/>
  <headerFooter alignWithMargins="0">
    <oddHeader>&amp;C&amp;"Arial,Bold"&amp;12WVWD - WATER SYSTEM</oddHeader>
    <oddFooter>&amp;L&amp;D&amp;R&amp;"Arial,Bold"&amp;12&amp;P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1">
      <selection activeCell="C46" sqref="C46"/>
    </sheetView>
  </sheetViews>
  <sheetFormatPr defaultColWidth="9.140625" defaultRowHeight="12.75"/>
  <cols>
    <col min="1" max="1" width="34.28125" style="0" customWidth="1"/>
    <col min="2" max="7" width="12.00390625" style="0" customWidth="1"/>
    <col min="8" max="8" width="12.00390625" style="1" customWidth="1"/>
    <col min="9" max="10" width="11.421875" style="0" customWidth="1"/>
    <col min="11" max="11" width="11.8515625" style="0" bestFit="1" customWidth="1"/>
    <col min="12" max="12" width="12.7109375" style="0" bestFit="1" customWidth="1"/>
  </cols>
  <sheetData>
    <row r="1" spans="1:12" s="3" customFormat="1" ht="21" customHeight="1">
      <c r="A1" s="3" t="s">
        <v>0</v>
      </c>
      <c r="B1" s="18" t="s">
        <v>90</v>
      </c>
      <c r="C1" s="3" t="s">
        <v>99</v>
      </c>
      <c r="D1" s="3" t="s">
        <v>134</v>
      </c>
      <c r="E1" s="3" t="s">
        <v>135</v>
      </c>
      <c r="F1" s="3" t="s">
        <v>132</v>
      </c>
      <c r="G1" s="3" t="s">
        <v>171</v>
      </c>
      <c r="H1" s="3" t="s">
        <v>163</v>
      </c>
      <c r="I1" s="3" t="s">
        <v>170</v>
      </c>
      <c r="J1" s="3" t="s">
        <v>161</v>
      </c>
      <c r="K1" s="3" t="s">
        <v>87</v>
      </c>
      <c r="L1" s="3" t="s">
        <v>73</v>
      </c>
    </row>
    <row r="2" spans="1:11" ht="17.25" customHeight="1">
      <c r="A2" s="5" t="s">
        <v>27</v>
      </c>
      <c r="B2" s="1"/>
      <c r="E2" s="21"/>
      <c r="H2" s="21"/>
      <c r="I2" s="21" t="s">
        <v>139</v>
      </c>
      <c r="J2" s="12" t="s">
        <v>121</v>
      </c>
      <c r="K2" s="21">
        <v>2020</v>
      </c>
    </row>
    <row r="3" spans="1:12" ht="15" customHeight="1">
      <c r="A3" t="s">
        <v>47</v>
      </c>
      <c r="B3" s="1">
        <v>4759</v>
      </c>
      <c r="C3" s="1">
        <v>4759</v>
      </c>
      <c r="D3" s="1">
        <v>4759</v>
      </c>
      <c r="E3" s="1">
        <v>4759</v>
      </c>
      <c r="F3" s="1">
        <v>4759</v>
      </c>
      <c r="G3" s="1">
        <v>4759</v>
      </c>
      <c r="H3" s="1">
        <v>4759</v>
      </c>
      <c r="I3" s="1">
        <v>4759</v>
      </c>
      <c r="J3" s="1">
        <f>H3-I3</f>
        <v>0</v>
      </c>
      <c r="K3" s="1">
        <v>4759</v>
      </c>
      <c r="L3" s="17">
        <f>K3-H3</f>
        <v>0</v>
      </c>
    </row>
    <row r="4" spans="1:12" ht="15" customHeight="1">
      <c r="A4" s="12" t="s">
        <v>100</v>
      </c>
      <c r="B4" s="1">
        <v>19485</v>
      </c>
      <c r="C4" s="1">
        <v>18844</v>
      </c>
      <c r="D4" s="1">
        <v>19485</v>
      </c>
      <c r="E4" s="1">
        <v>19485</v>
      </c>
      <c r="F4" s="1">
        <v>20148</v>
      </c>
      <c r="G4" s="1">
        <v>20148</v>
      </c>
      <c r="H4" s="1">
        <v>20833</v>
      </c>
      <c r="I4" s="1">
        <v>20833</v>
      </c>
      <c r="J4" s="1">
        <f aca="true" t="shared" si="0" ref="J4:J26">H4-I4</f>
        <v>0</v>
      </c>
      <c r="K4" s="1">
        <v>21542</v>
      </c>
      <c r="L4" s="17">
        <f aca="true" t="shared" si="1" ref="L4:L13">K4-H4</f>
        <v>709</v>
      </c>
    </row>
    <row r="5" spans="1:12" ht="15" customHeight="1">
      <c r="A5" s="12" t="s">
        <v>101</v>
      </c>
      <c r="B5" s="1">
        <v>9134</v>
      </c>
      <c r="C5" s="1">
        <v>9134</v>
      </c>
      <c r="D5" s="1">
        <v>9386</v>
      </c>
      <c r="E5" s="1">
        <v>9386</v>
      </c>
      <c r="F5" s="1">
        <v>9646</v>
      </c>
      <c r="G5" s="1">
        <v>9581</v>
      </c>
      <c r="H5" s="1">
        <v>9914</v>
      </c>
      <c r="I5" s="1">
        <v>9914</v>
      </c>
      <c r="J5" s="1">
        <f t="shared" si="0"/>
        <v>0</v>
      </c>
      <c r="K5" s="1">
        <v>10470</v>
      </c>
      <c r="L5" s="17">
        <f t="shared" si="1"/>
        <v>556</v>
      </c>
    </row>
    <row r="6" spans="1:13" ht="15" customHeight="1">
      <c r="A6" s="12" t="s">
        <v>155</v>
      </c>
      <c r="B6" s="1">
        <v>4300</v>
      </c>
      <c r="C6" s="1">
        <v>3512</v>
      </c>
      <c r="D6" s="1">
        <v>5738</v>
      </c>
      <c r="E6" s="1">
        <v>5388</v>
      </c>
      <c r="F6" s="1">
        <v>5472</v>
      </c>
      <c r="G6" s="1">
        <v>5532</v>
      </c>
      <c r="H6" s="1">
        <v>5680</v>
      </c>
      <c r="I6" s="1">
        <v>5630</v>
      </c>
      <c r="J6" s="1">
        <f t="shared" si="0"/>
        <v>50</v>
      </c>
      <c r="K6" s="1">
        <v>5833</v>
      </c>
      <c r="L6" s="17">
        <f t="shared" si="1"/>
        <v>153</v>
      </c>
      <c r="M6" s="12"/>
    </row>
    <row r="7" spans="1:13" ht="15" customHeight="1">
      <c r="A7" s="12" t="s">
        <v>102</v>
      </c>
      <c r="B7" s="1">
        <v>0</v>
      </c>
      <c r="C7" s="1">
        <v>1774</v>
      </c>
      <c r="D7" s="1">
        <v>10812</v>
      </c>
      <c r="E7" s="1">
        <v>10806</v>
      </c>
      <c r="F7" s="1">
        <v>11016</v>
      </c>
      <c r="G7" s="1">
        <v>11091</v>
      </c>
      <c r="H7" s="1">
        <v>11358</v>
      </c>
      <c r="I7" s="1">
        <v>11383</v>
      </c>
      <c r="J7" s="1">
        <f t="shared" si="0"/>
        <v>-25</v>
      </c>
      <c r="K7" s="1">
        <v>11358</v>
      </c>
      <c r="L7" s="17">
        <f t="shared" si="1"/>
        <v>0</v>
      </c>
      <c r="M7" s="12"/>
    </row>
    <row r="8" spans="1:13" ht="15" customHeight="1">
      <c r="A8" s="12" t="s">
        <v>124</v>
      </c>
      <c r="B8" s="1"/>
      <c r="C8" s="1"/>
      <c r="D8" s="6"/>
      <c r="E8" s="6"/>
      <c r="F8" s="17">
        <v>2250</v>
      </c>
      <c r="G8" s="1">
        <v>1690</v>
      </c>
      <c r="H8" s="1">
        <v>2611</v>
      </c>
      <c r="I8" s="1">
        <v>2574</v>
      </c>
      <c r="J8" s="1">
        <f t="shared" si="0"/>
        <v>37</v>
      </c>
      <c r="K8" s="1">
        <v>2703</v>
      </c>
      <c r="L8" s="17">
        <f t="shared" si="1"/>
        <v>92</v>
      </c>
      <c r="M8" s="12"/>
    </row>
    <row r="9" spans="1:13" ht="15" customHeight="1">
      <c r="A9" s="12" t="s">
        <v>125</v>
      </c>
      <c r="B9" s="1"/>
      <c r="C9" s="1"/>
      <c r="D9" s="1"/>
      <c r="E9" s="1"/>
      <c r="F9" s="1">
        <v>5250</v>
      </c>
      <c r="G9" s="1">
        <v>3944</v>
      </c>
      <c r="H9" s="1">
        <v>6092</v>
      </c>
      <c r="I9" s="1">
        <v>6092</v>
      </c>
      <c r="J9" s="1">
        <f t="shared" si="0"/>
        <v>0</v>
      </c>
      <c r="K9" s="1">
        <v>6308</v>
      </c>
      <c r="L9" s="17">
        <f t="shared" si="1"/>
        <v>216</v>
      </c>
      <c r="M9" s="12"/>
    </row>
    <row r="10" spans="1:13" ht="15" customHeight="1">
      <c r="A10" s="12" t="s">
        <v>126</v>
      </c>
      <c r="B10" s="1"/>
      <c r="C10" s="1"/>
      <c r="D10" s="1"/>
      <c r="E10" s="1"/>
      <c r="F10" s="1">
        <v>1875</v>
      </c>
      <c r="G10" s="1">
        <v>1409</v>
      </c>
      <c r="H10" s="1">
        <v>2176</v>
      </c>
      <c r="I10" s="1">
        <v>2212</v>
      </c>
      <c r="J10" s="1">
        <f t="shared" si="0"/>
        <v>-36</v>
      </c>
      <c r="K10" s="1">
        <v>2253</v>
      </c>
      <c r="L10" s="17">
        <f t="shared" si="1"/>
        <v>77</v>
      </c>
      <c r="M10" s="12"/>
    </row>
    <row r="11" spans="1:13" ht="15" customHeight="1">
      <c r="A11" s="12" t="s">
        <v>151</v>
      </c>
      <c r="B11" s="1"/>
      <c r="C11" s="1"/>
      <c r="D11" s="1"/>
      <c r="E11" s="1"/>
      <c r="F11" s="1"/>
      <c r="G11" s="1"/>
      <c r="H11" s="1">
        <v>5000</v>
      </c>
      <c r="I11" s="1">
        <v>3400</v>
      </c>
      <c r="J11" s="1">
        <f t="shared" si="0"/>
        <v>1600</v>
      </c>
      <c r="K11" s="1">
        <v>5215</v>
      </c>
      <c r="L11" s="17">
        <f t="shared" si="1"/>
        <v>215</v>
      </c>
      <c r="M11" s="12"/>
    </row>
    <row r="12" spans="1:13" ht="15" customHeight="1">
      <c r="A12" s="12" t="s">
        <v>190</v>
      </c>
      <c r="B12" s="1"/>
      <c r="C12" s="1"/>
      <c r="D12" s="1"/>
      <c r="E12" s="1"/>
      <c r="F12" s="1"/>
      <c r="G12" s="1"/>
      <c r="I12" s="1"/>
      <c r="J12" s="1"/>
      <c r="K12" s="1"/>
      <c r="L12" s="17"/>
      <c r="M12" s="12"/>
    </row>
    <row r="13" spans="1:12" s="4" customFormat="1" ht="12.75">
      <c r="A13" s="4" t="s">
        <v>48</v>
      </c>
      <c r="B13" s="6">
        <f>SUM(B3:B7)</f>
        <v>37678</v>
      </c>
      <c r="C13" s="6">
        <f>SUM(C3:C7)</f>
        <v>38023</v>
      </c>
      <c r="D13" s="6">
        <f>SUM(D3:D10)</f>
        <v>50180</v>
      </c>
      <c r="E13" s="6">
        <f>SUM(E3:E10)</f>
        <v>49824</v>
      </c>
      <c r="F13" s="6">
        <f>SUM(F3:F10)</f>
        <v>60416</v>
      </c>
      <c r="G13" s="6">
        <f>SUM(G3:G10)</f>
        <v>58154</v>
      </c>
      <c r="H13" s="6">
        <f>SUM(H3:H11)</f>
        <v>68423</v>
      </c>
      <c r="I13" s="6">
        <f>SUM(I3:I11)</f>
        <v>66797</v>
      </c>
      <c r="J13" s="1">
        <f t="shared" si="0"/>
        <v>1626</v>
      </c>
      <c r="K13" s="6">
        <f>SUM(K3:K12)</f>
        <v>70441</v>
      </c>
      <c r="L13" s="17">
        <f t="shared" si="1"/>
        <v>2018</v>
      </c>
    </row>
    <row r="14" spans="2:12" s="4" customFormat="1" ht="12.75">
      <c r="B14" s="6"/>
      <c r="C14" s="6"/>
      <c r="D14" s="6"/>
      <c r="E14" s="6"/>
      <c r="F14" s="1"/>
      <c r="G14" s="1"/>
      <c r="H14" s="6"/>
      <c r="I14" s="6"/>
      <c r="J14" s="1"/>
      <c r="K14" s="6"/>
      <c r="L14" s="17"/>
    </row>
    <row r="15" spans="1:12" ht="15" customHeight="1">
      <c r="A15" t="s">
        <v>49</v>
      </c>
      <c r="B15" s="1">
        <v>2998</v>
      </c>
      <c r="C15" s="1">
        <v>2998</v>
      </c>
      <c r="D15" s="1">
        <v>2784</v>
      </c>
      <c r="E15" s="1">
        <v>2784</v>
      </c>
      <c r="F15" s="1">
        <v>2569</v>
      </c>
      <c r="G15" s="1">
        <v>2569</v>
      </c>
      <c r="H15" s="1">
        <v>2355</v>
      </c>
      <c r="I15" s="1">
        <v>2355</v>
      </c>
      <c r="J15" s="1">
        <f t="shared" si="0"/>
        <v>0</v>
      </c>
      <c r="K15" s="1">
        <v>2141</v>
      </c>
      <c r="L15" s="17">
        <f aca="true" t="shared" si="2" ref="L15:L25">K15-H15</f>
        <v>-214</v>
      </c>
    </row>
    <row r="16" spans="1:12" ht="12.75">
      <c r="A16" s="12" t="s">
        <v>103</v>
      </c>
      <c r="B16" s="1">
        <v>16343</v>
      </c>
      <c r="C16" s="1">
        <v>16984</v>
      </c>
      <c r="D16" s="17">
        <v>16343</v>
      </c>
      <c r="E16" s="17">
        <v>16343</v>
      </c>
      <c r="F16" s="1">
        <v>15680</v>
      </c>
      <c r="G16" s="1">
        <v>15680</v>
      </c>
      <c r="H16" s="1">
        <v>14995</v>
      </c>
      <c r="I16" s="1">
        <v>14995</v>
      </c>
      <c r="J16" s="1">
        <f t="shared" si="0"/>
        <v>0</v>
      </c>
      <c r="K16" s="1">
        <v>14286</v>
      </c>
      <c r="L16" s="17">
        <f t="shared" si="2"/>
        <v>-709</v>
      </c>
    </row>
    <row r="17" spans="1:12" ht="12.75">
      <c r="A17" s="12" t="s">
        <v>104</v>
      </c>
      <c r="B17" s="1">
        <v>9318</v>
      </c>
      <c r="C17" s="1">
        <v>9318</v>
      </c>
      <c r="D17" s="17">
        <v>9066</v>
      </c>
      <c r="E17" s="17">
        <v>9066</v>
      </c>
      <c r="F17" s="17">
        <v>8806</v>
      </c>
      <c r="G17" s="1">
        <v>8871</v>
      </c>
      <c r="H17" s="1">
        <v>8538</v>
      </c>
      <c r="I17" s="1">
        <v>8538</v>
      </c>
      <c r="J17" s="1">
        <f t="shared" si="0"/>
        <v>0</v>
      </c>
      <c r="K17" s="1">
        <v>8264</v>
      </c>
      <c r="L17" s="17">
        <f t="shared" si="2"/>
        <v>-274</v>
      </c>
    </row>
    <row r="18" spans="1:12" ht="12.75">
      <c r="A18" s="12" t="s">
        <v>153</v>
      </c>
      <c r="B18" s="1">
        <v>1200</v>
      </c>
      <c r="C18" s="1">
        <v>684</v>
      </c>
      <c r="D18" s="17">
        <v>840</v>
      </c>
      <c r="E18" s="17">
        <v>906</v>
      </c>
      <c r="F18" s="1">
        <v>780</v>
      </c>
      <c r="G18" s="1">
        <v>762</v>
      </c>
      <c r="H18" s="1">
        <v>613</v>
      </c>
      <c r="I18" s="1">
        <v>613</v>
      </c>
      <c r="J18" s="1">
        <f t="shared" si="0"/>
        <v>0</v>
      </c>
      <c r="K18" s="1">
        <v>461</v>
      </c>
      <c r="L18" s="17">
        <f t="shared" si="2"/>
        <v>-152</v>
      </c>
    </row>
    <row r="19" spans="1:12" ht="12.75">
      <c r="A19" s="12" t="s">
        <v>105</v>
      </c>
      <c r="B19" s="1">
        <v>0</v>
      </c>
      <c r="C19" s="1">
        <v>1211</v>
      </c>
      <c r="D19" s="17">
        <v>7140</v>
      </c>
      <c r="E19" s="17">
        <v>7106</v>
      </c>
      <c r="F19" s="1">
        <v>6896</v>
      </c>
      <c r="G19" s="1">
        <v>6821</v>
      </c>
      <c r="H19" s="1">
        <v>6554</v>
      </c>
      <c r="I19" s="1">
        <v>6530</v>
      </c>
      <c r="J19" s="1">
        <f t="shared" si="0"/>
        <v>24</v>
      </c>
      <c r="K19" s="1">
        <v>6554</v>
      </c>
      <c r="L19" s="17">
        <f t="shared" si="2"/>
        <v>0</v>
      </c>
    </row>
    <row r="20" spans="1:12" ht="12.75">
      <c r="A20" s="12" t="s">
        <v>127</v>
      </c>
      <c r="B20" s="1"/>
      <c r="C20" s="1"/>
      <c r="D20" s="1"/>
      <c r="E20" s="1"/>
      <c r="F20" s="1">
        <v>785</v>
      </c>
      <c r="G20" s="1">
        <v>683</v>
      </c>
      <c r="H20" s="1">
        <v>949</v>
      </c>
      <c r="I20" s="1">
        <v>936</v>
      </c>
      <c r="J20" s="1">
        <f t="shared" si="0"/>
        <v>13</v>
      </c>
      <c r="K20" s="1">
        <v>856</v>
      </c>
      <c r="L20" s="17">
        <f t="shared" si="2"/>
        <v>-93</v>
      </c>
    </row>
    <row r="21" spans="1:13" ht="12.75">
      <c r="A21" s="12" t="s">
        <v>128</v>
      </c>
      <c r="F21" s="1">
        <v>1755</v>
      </c>
      <c r="G21" s="1">
        <v>1593</v>
      </c>
      <c r="H21" s="1">
        <v>2215</v>
      </c>
      <c r="I21" s="1">
        <v>2254</v>
      </c>
      <c r="J21" s="1">
        <f t="shared" si="0"/>
        <v>-39</v>
      </c>
      <c r="K21" s="1">
        <v>1998</v>
      </c>
      <c r="L21" s="17">
        <f t="shared" si="2"/>
        <v>-217</v>
      </c>
      <c r="M21" s="12"/>
    </row>
    <row r="22" spans="1:13" ht="12.75">
      <c r="A22" s="12" t="s">
        <v>129</v>
      </c>
      <c r="B22" s="1"/>
      <c r="C22" s="1"/>
      <c r="D22" s="1"/>
      <c r="E22" s="1"/>
      <c r="F22" s="1">
        <v>612</v>
      </c>
      <c r="G22" s="1">
        <v>569</v>
      </c>
      <c r="H22" s="1">
        <v>791</v>
      </c>
      <c r="I22" s="1">
        <v>804</v>
      </c>
      <c r="J22" s="1">
        <f t="shared" si="0"/>
        <v>-13</v>
      </c>
      <c r="K22" s="1">
        <v>714</v>
      </c>
      <c r="L22" s="17">
        <f t="shared" si="2"/>
        <v>-77</v>
      </c>
      <c r="M22" s="12"/>
    </row>
    <row r="23" spans="1:13" ht="12.75">
      <c r="A23" s="12" t="s">
        <v>150</v>
      </c>
      <c r="B23" s="1"/>
      <c r="C23" s="1"/>
      <c r="D23" s="1"/>
      <c r="E23" s="1"/>
      <c r="F23" s="1"/>
      <c r="G23" s="1"/>
      <c r="H23" s="1">
        <v>1225</v>
      </c>
      <c r="I23" s="1">
        <v>840</v>
      </c>
      <c r="J23" s="1">
        <f t="shared" si="0"/>
        <v>385</v>
      </c>
      <c r="K23" s="1">
        <v>1142</v>
      </c>
      <c r="L23" s="17">
        <f t="shared" si="2"/>
        <v>-83</v>
      </c>
      <c r="M23" s="12"/>
    </row>
    <row r="24" spans="1:13" ht="12.75">
      <c r="A24" s="12" t="s">
        <v>179</v>
      </c>
      <c r="B24" s="1"/>
      <c r="C24" s="1"/>
      <c r="D24" s="1"/>
      <c r="E24" s="1"/>
      <c r="F24" s="1"/>
      <c r="G24" s="1"/>
      <c r="H24" s="1">
        <v>4500</v>
      </c>
      <c r="I24" s="1">
        <v>654</v>
      </c>
      <c r="J24" s="1">
        <f t="shared" si="0"/>
        <v>3846</v>
      </c>
      <c r="K24" s="1">
        <v>2415</v>
      </c>
      <c r="L24" s="17">
        <f t="shared" si="2"/>
        <v>-2085</v>
      </c>
      <c r="M24" s="12"/>
    </row>
    <row r="25" spans="1:12" s="4" customFormat="1" ht="15" customHeight="1">
      <c r="A25" s="4" t="s">
        <v>50</v>
      </c>
      <c r="B25" s="6">
        <f>SUM(B15:B20)</f>
        <v>29859</v>
      </c>
      <c r="C25" s="6">
        <f>SUM(C15:C20)</f>
        <v>31195</v>
      </c>
      <c r="D25" s="6">
        <f>SUM(D15:D22)</f>
        <v>36173</v>
      </c>
      <c r="E25" s="6">
        <f>SUM(E15:E22)</f>
        <v>36205</v>
      </c>
      <c r="F25" s="6">
        <f>SUM(F15:F22)</f>
        <v>37883</v>
      </c>
      <c r="G25" s="6">
        <f>SUM(G15:G22)</f>
        <v>37548</v>
      </c>
      <c r="H25" s="6">
        <f>SUM(H15:H24)</f>
        <v>42735</v>
      </c>
      <c r="I25" s="6">
        <f>SUM(I15:I24)</f>
        <v>38519</v>
      </c>
      <c r="J25" s="1">
        <f t="shared" si="0"/>
        <v>4216</v>
      </c>
      <c r="K25" s="6">
        <f>SUM(K15:K24)</f>
        <v>38831</v>
      </c>
      <c r="L25" s="17">
        <f t="shared" si="2"/>
        <v>-3904</v>
      </c>
    </row>
    <row r="26" spans="1:12" s="4" customFormat="1" ht="15" customHeight="1">
      <c r="A26" s="4" t="s">
        <v>93</v>
      </c>
      <c r="B26" s="6">
        <f>SUM(B13+B25)</f>
        <v>67537</v>
      </c>
      <c r="C26" s="6">
        <f>SUM(C13+C25)</f>
        <v>69218</v>
      </c>
      <c r="D26" s="6">
        <f>D13+D25</f>
        <v>86353</v>
      </c>
      <c r="E26" s="6">
        <f>E13+E25</f>
        <v>86029</v>
      </c>
      <c r="F26" s="6">
        <f>F13+F25</f>
        <v>98299</v>
      </c>
      <c r="G26" s="6">
        <f>SUM(G13+G25)</f>
        <v>95702</v>
      </c>
      <c r="H26" s="6">
        <f>H13+H25</f>
        <v>111158</v>
      </c>
      <c r="I26" s="6">
        <f>I13+I25</f>
        <v>105316</v>
      </c>
      <c r="J26" s="1">
        <f t="shared" si="0"/>
        <v>5842</v>
      </c>
      <c r="K26" s="6">
        <f>K25+K13</f>
        <v>109272</v>
      </c>
      <c r="L26" s="17">
        <f>L25+L13</f>
        <v>-1886</v>
      </c>
    </row>
    <row r="27" spans="8:12" ht="15" customHeight="1">
      <c r="H27" s="6"/>
      <c r="L27" s="6"/>
    </row>
    <row r="28" spans="1:12" ht="15" customHeight="1">
      <c r="A28" s="5" t="s">
        <v>28</v>
      </c>
      <c r="H28"/>
      <c r="L28" s="6"/>
    </row>
    <row r="29" spans="1:13" ht="15" customHeight="1">
      <c r="A29" t="s">
        <v>29</v>
      </c>
      <c r="B29" s="35">
        <v>40172</v>
      </c>
      <c r="C29" s="35">
        <v>40172</v>
      </c>
      <c r="D29" s="35">
        <v>0</v>
      </c>
      <c r="E29" s="35">
        <v>0</v>
      </c>
      <c r="F29" s="35">
        <v>0</v>
      </c>
      <c r="G29" s="35">
        <v>0</v>
      </c>
      <c r="H29" s="1">
        <v>35000</v>
      </c>
      <c r="I29" s="1">
        <v>33996</v>
      </c>
      <c r="J29" s="1">
        <f>I29-H29</f>
        <v>-1004</v>
      </c>
      <c r="K29" s="1">
        <v>0</v>
      </c>
      <c r="L29" s="17"/>
      <c r="M29" s="12"/>
    </row>
    <row r="30" spans="1:13" ht="15" customHeight="1">
      <c r="A30" t="s">
        <v>30</v>
      </c>
      <c r="B30" s="1">
        <v>0</v>
      </c>
      <c r="C30" s="1">
        <v>0</v>
      </c>
      <c r="J30" s="1"/>
      <c r="K30" s="1"/>
      <c r="L30" s="6"/>
      <c r="M30" s="12"/>
    </row>
    <row r="31" spans="1:13" ht="15" customHeight="1">
      <c r="A31" s="12" t="s">
        <v>71</v>
      </c>
      <c r="B31" s="1">
        <v>360000</v>
      </c>
      <c r="C31" s="1">
        <v>280000</v>
      </c>
      <c r="D31" s="1">
        <v>0</v>
      </c>
      <c r="E31" s="1">
        <v>0</v>
      </c>
      <c r="F31" s="1">
        <v>70000</v>
      </c>
      <c r="G31" s="1">
        <v>17373</v>
      </c>
      <c r="H31" s="1">
        <v>1000000</v>
      </c>
      <c r="I31" s="1">
        <v>85424</v>
      </c>
      <c r="J31" s="1">
        <f>I31-H31</f>
        <v>-914576</v>
      </c>
      <c r="K31" s="1">
        <v>33000</v>
      </c>
      <c r="L31" s="17" t="s">
        <v>195</v>
      </c>
      <c r="M31" s="12"/>
    </row>
    <row r="32" spans="1:13" ht="15" customHeight="1">
      <c r="A32" s="12" t="s">
        <v>72</v>
      </c>
      <c r="B32" s="1">
        <v>0</v>
      </c>
      <c r="C32" s="1">
        <v>0</v>
      </c>
      <c r="E32" s="1"/>
      <c r="F32" s="1">
        <v>55000</v>
      </c>
      <c r="G32" s="1">
        <v>55211</v>
      </c>
      <c r="I32" s="42"/>
      <c r="J32" s="1"/>
      <c r="K32" s="1"/>
      <c r="L32" s="17"/>
      <c r="M32" s="12"/>
    </row>
    <row r="33" spans="1:14" s="4" customFormat="1" ht="15" customHeight="1">
      <c r="A33" s="4" t="s">
        <v>31</v>
      </c>
      <c r="B33" s="6">
        <f>SUM(B29:B32)</f>
        <v>400172</v>
      </c>
      <c r="C33" s="6">
        <f>SUM(C29:C32)</f>
        <v>320172</v>
      </c>
      <c r="D33" s="6">
        <f>SUM(D29:D32)</f>
        <v>0</v>
      </c>
      <c r="E33" s="6">
        <f>SUM(E29:E32)</f>
        <v>0</v>
      </c>
      <c r="F33" s="6">
        <f>SUM(F29:F32)</f>
        <v>125000</v>
      </c>
      <c r="G33" s="6">
        <f>SUM(G31:G32)</f>
        <v>72584</v>
      </c>
      <c r="H33" s="6">
        <f>SUM(H29:H32)</f>
        <v>1035000</v>
      </c>
      <c r="I33" s="6">
        <f>SUM(I29:I32)</f>
        <v>119420</v>
      </c>
      <c r="J33" s="1">
        <f>I33-H33</f>
        <v>-915580</v>
      </c>
      <c r="K33" s="6">
        <f>SUM(K29:K32)</f>
        <v>33000</v>
      </c>
      <c r="L33" s="6"/>
      <c r="N33" s="43" t="s">
        <v>117</v>
      </c>
    </row>
    <row r="34" spans="2:14" ht="15" customHeight="1">
      <c r="B34" s="17" t="s">
        <v>74</v>
      </c>
      <c r="C34" s="17" t="s">
        <v>173</v>
      </c>
      <c r="D34" s="1"/>
      <c r="E34" s="1"/>
      <c r="F34" s="1"/>
      <c r="G34" s="1"/>
      <c r="I34" s="6"/>
      <c r="J34" s="6"/>
      <c r="K34" s="1"/>
      <c r="N34" s="12"/>
    </row>
    <row r="35" spans="1:10" ht="12.75">
      <c r="A35" s="12">
        <v>1</v>
      </c>
      <c r="B35" s="30">
        <v>47431</v>
      </c>
      <c r="C35" s="17">
        <v>42820</v>
      </c>
      <c r="D35" s="12" t="s">
        <v>143</v>
      </c>
      <c r="F35" s="1"/>
      <c r="I35" s="6"/>
      <c r="J35" s="6"/>
    </row>
    <row r="36" spans="1:11" ht="12.75">
      <c r="A36">
        <v>2</v>
      </c>
      <c r="B36" s="30">
        <v>49541</v>
      </c>
      <c r="C36" s="1">
        <v>436264</v>
      </c>
      <c r="D36" s="12" t="s">
        <v>144</v>
      </c>
      <c r="F36" s="1"/>
      <c r="H36" s="6"/>
      <c r="K36" s="12"/>
    </row>
    <row r="37" spans="1:8" ht="12.75">
      <c r="A37" s="12">
        <v>3</v>
      </c>
      <c r="B37" s="30">
        <v>51838</v>
      </c>
      <c r="C37" s="17">
        <v>297972</v>
      </c>
      <c r="D37" s="12" t="s">
        <v>145</v>
      </c>
      <c r="F37" s="1"/>
      <c r="H37" s="4"/>
    </row>
    <row r="38" spans="1:10" ht="12.75">
      <c r="A38" s="12">
        <v>4</v>
      </c>
      <c r="B38" s="30">
        <v>44592</v>
      </c>
      <c r="C38" s="17">
        <v>20059</v>
      </c>
      <c r="D38" s="12" t="s">
        <v>154</v>
      </c>
      <c r="F38" s="1"/>
      <c r="H38" s="4"/>
      <c r="I38" s="4"/>
      <c r="J38" s="4"/>
    </row>
    <row r="39" spans="1:10" ht="12.75">
      <c r="A39" s="29">
        <v>5</v>
      </c>
      <c r="B39" s="30">
        <v>49999</v>
      </c>
      <c r="C39" s="17">
        <v>245906</v>
      </c>
      <c r="D39" s="12" t="s">
        <v>146</v>
      </c>
      <c r="F39" s="1"/>
      <c r="H39" s="4"/>
      <c r="I39" s="4"/>
      <c r="J39" s="4"/>
    </row>
    <row r="40" spans="1:10" ht="12.75">
      <c r="A40" s="29">
        <v>6</v>
      </c>
      <c r="B40" s="41">
        <v>46784</v>
      </c>
      <c r="C40" s="17">
        <v>25699</v>
      </c>
      <c r="D40" s="12" t="s">
        <v>130</v>
      </c>
      <c r="F40" s="1"/>
      <c r="H40" s="4"/>
      <c r="I40" s="4"/>
      <c r="J40" s="4"/>
    </row>
    <row r="41" spans="1:10" ht="12.75">
      <c r="A41" s="29">
        <v>7</v>
      </c>
      <c r="B41" s="41">
        <v>46784</v>
      </c>
      <c r="C41" s="17">
        <v>59964</v>
      </c>
      <c r="D41" s="12" t="s">
        <v>194</v>
      </c>
      <c r="E41" s="12"/>
      <c r="F41" s="1"/>
      <c r="H41" s="4"/>
      <c r="I41" s="4"/>
      <c r="J41" s="4"/>
    </row>
    <row r="42" spans="1:10" ht="12.75">
      <c r="A42" s="29">
        <v>8</v>
      </c>
      <c r="B42" s="41">
        <v>46784</v>
      </c>
      <c r="C42" s="17">
        <v>21415</v>
      </c>
      <c r="D42" s="12" t="s">
        <v>131</v>
      </c>
      <c r="F42" s="1"/>
      <c r="H42" s="4"/>
      <c r="I42" s="4"/>
      <c r="J42" s="4"/>
    </row>
    <row r="43" spans="1:10" ht="12.75">
      <c r="A43" s="29">
        <v>9</v>
      </c>
      <c r="B43" s="41">
        <v>45758</v>
      </c>
      <c r="C43" s="17">
        <v>30600</v>
      </c>
      <c r="D43" s="12" t="s">
        <v>156</v>
      </c>
      <c r="F43" s="1"/>
      <c r="H43" s="4"/>
      <c r="I43" s="4"/>
      <c r="J43" s="4"/>
    </row>
    <row r="44" spans="1:10" ht="12.75">
      <c r="A44" s="29">
        <v>10</v>
      </c>
      <c r="B44" s="41" t="s">
        <v>172</v>
      </c>
      <c r="C44" s="17">
        <v>62000</v>
      </c>
      <c r="D44" s="12" t="s">
        <v>193</v>
      </c>
      <c r="F44" s="1"/>
      <c r="H44" s="4"/>
      <c r="I44" s="4"/>
      <c r="J44" s="4"/>
    </row>
    <row r="45" spans="1:10" ht="12.75">
      <c r="A45" s="29"/>
      <c r="B45" s="4" t="s">
        <v>97</v>
      </c>
      <c r="C45" s="6">
        <f>SUM(C35:C44)</f>
        <v>1242699</v>
      </c>
      <c r="D45" s="12"/>
      <c r="F45" s="1"/>
      <c r="H45" s="4"/>
      <c r="I45" s="4"/>
      <c r="J45" s="4"/>
    </row>
    <row r="46" spans="1:8" ht="12.75">
      <c r="A46" s="29"/>
      <c r="F46" s="6"/>
      <c r="H46" s="6"/>
    </row>
    <row r="47" spans="1:8" ht="12.75">
      <c r="A47" s="29"/>
      <c r="D47" s="4"/>
      <c r="E47" s="4"/>
      <c r="F47" s="4"/>
      <c r="G47" s="4"/>
      <c r="H47" s="6"/>
    </row>
    <row r="48" spans="9:10" ht="12.75">
      <c r="I48" s="26"/>
      <c r="J48" s="26"/>
    </row>
    <row r="49" spans="8:10" ht="12.75">
      <c r="H49" s="6"/>
      <c r="I49" s="4"/>
      <c r="J49" s="4"/>
    </row>
    <row r="50" spans="8:10" ht="12.75">
      <c r="H50" s="6"/>
      <c r="I50" s="27"/>
      <c r="J50" s="27"/>
    </row>
    <row r="52" ht="12.75">
      <c r="A52" s="4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7" r:id="rId1"/>
  <headerFooter alignWithMargins="0">
    <oddHeader>&amp;C&amp;"Arial,Bold"&amp;12WVWD - DEBT, CAPITAL OUTLAY, CAPITAL RESERVE</oddHeader>
    <oddFooter>&amp;L&amp;D&amp;R&amp;"Arial,Bold"&amp;12&amp;P</oddFooter>
  </headerFooter>
  <rowBreaks count="2" manualBreakCount="2">
    <brk id="51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Layout" workbookViewId="0" topLeftCell="B1">
      <selection activeCell="K12" sqref="K12"/>
    </sheetView>
  </sheetViews>
  <sheetFormatPr defaultColWidth="9.140625" defaultRowHeight="12.75"/>
  <cols>
    <col min="1" max="1" width="6.00390625" style="10" customWidth="1"/>
    <col min="2" max="2" width="26.00390625" style="0" bestFit="1" customWidth="1"/>
    <col min="3" max="8" width="13.00390625" style="0" customWidth="1"/>
    <col min="9" max="9" width="13.57421875" style="1" customWidth="1"/>
    <col min="10" max="11" width="16.28125" style="0" customWidth="1"/>
    <col min="12" max="12" width="13.8515625" style="0" customWidth="1"/>
    <col min="13" max="13" width="13.28125" style="0" customWidth="1"/>
  </cols>
  <sheetData>
    <row r="1" spans="1:13" s="7" customFormat="1" ht="12.75">
      <c r="A1" s="11" t="s">
        <v>37</v>
      </c>
      <c r="B1" s="7" t="s">
        <v>38</v>
      </c>
      <c r="C1" s="18" t="s">
        <v>106</v>
      </c>
      <c r="D1" s="7" t="s">
        <v>107</v>
      </c>
      <c r="E1" s="7" t="s">
        <v>174</v>
      </c>
      <c r="F1" s="7" t="s">
        <v>136</v>
      </c>
      <c r="G1" s="7" t="s">
        <v>176</v>
      </c>
      <c r="H1" s="3" t="s">
        <v>175</v>
      </c>
      <c r="I1" s="7" t="s">
        <v>137</v>
      </c>
      <c r="J1" s="7" t="s">
        <v>177</v>
      </c>
      <c r="K1" s="3" t="s">
        <v>161</v>
      </c>
      <c r="L1" s="7" t="s">
        <v>178</v>
      </c>
      <c r="M1" s="3" t="s">
        <v>14</v>
      </c>
    </row>
    <row r="2" spans="3:11" ht="12.75">
      <c r="C2" s="1"/>
      <c r="F2" s="21"/>
      <c r="H2" s="21"/>
      <c r="I2"/>
      <c r="J2" s="29" t="s">
        <v>147</v>
      </c>
      <c r="K2" s="21" t="s">
        <v>122</v>
      </c>
    </row>
    <row r="3" spans="1:13" ht="15" customHeight="1">
      <c r="A3" s="10">
        <v>3319</v>
      </c>
      <c r="B3" t="s">
        <v>39</v>
      </c>
      <c r="C3" s="1">
        <v>154000</v>
      </c>
      <c r="D3" s="1">
        <v>182833</v>
      </c>
      <c r="E3" s="1">
        <v>0</v>
      </c>
      <c r="F3" s="1">
        <v>0</v>
      </c>
      <c r="G3" s="1">
        <v>0</v>
      </c>
      <c r="H3" s="1">
        <v>0</v>
      </c>
      <c r="I3" s="1">
        <v>30000</v>
      </c>
      <c r="J3" s="1">
        <v>30000</v>
      </c>
      <c r="K3" s="1">
        <f>I3-J3</f>
        <v>0</v>
      </c>
      <c r="L3" s="1"/>
      <c r="M3" s="12"/>
    </row>
    <row r="4" spans="1:13" ht="15" customHeight="1">
      <c r="A4" s="10">
        <v>3402</v>
      </c>
      <c r="B4" t="s">
        <v>40</v>
      </c>
      <c r="C4" s="1">
        <v>106000</v>
      </c>
      <c r="D4" s="1">
        <v>94352</v>
      </c>
      <c r="E4" s="1">
        <v>104600</v>
      </c>
      <c r="F4" s="1">
        <v>96561</v>
      </c>
      <c r="G4" s="1">
        <v>103000</v>
      </c>
      <c r="H4" s="1">
        <v>101427</v>
      </c>
      <c r="I4" s="1">
        <v>104000</v>
      </c>
      <c r="J4" s="1">
        <v>93694</v>
      </c>
      <c r="K4" s="1">
        <f aca="true" t="shared" si="0" ref="K4:K13">I4-J4</f>
        <v>10306</v>
      </c>
      <c r="L4" s="1">
        <v>100000</v>
      </c>
      <c r="M4" s="12" t="s">
        <v>188</v>
      </c>
    </row>
    <row r="5" spans="1:13" ht="15" customHeight="1">
      <c r="A5" s="10">
        <v>3403</v>
      </c>
      <c r="B5" t="s">
        <v>41</v>
      </c>
      <c r="C5" s="1">
        <v>205000</v>
      </c>
      <c r="D5" s="1">
        <v>179130</v>
      </c>
      <c r="E5" s="1">
        <v>198840</v>
      </c>
      <c r="F5" s="1">
        <v>180612</v>
      </c>
      <c r="G5" s="1">
        <v>197500</v>
      </c>
      <c r="H5" s="1">
        <v>185172</v>
      </c>
      <c r="I5" s="1">
        <v>186315</v>
      </c>
      <c r="J5" s="1">
        <v>182704</v>
      </c>
      <c r="K5" s="1">
        <f t="shared" si="0"/>
        <v>3611</v>
      </c>
      <c r="L5" s="1">
        <v>181000</v>
      </c>
      <c r="M5" s="12"/>
    </row>
    <row r="6" spans="2:13" ht="15" customHeight="1">
      <c r="B6" s="12" t="s">
        <v>186</v>
      </c>
      <c r="C6" s="1"/>
      <c r="D6" s="1"/>
      <c r="E6" s="1"/>
      <c r="F6" s="1"/>
      <c r="G6" s="1"/>
      <c r="H6" s="1"/>
      <c r="J6" s="1"/>
      <c r="K6" s="1"/>
      <c r="L6" s="1">
        <v>13000</v>
      </c>
      <c r="M6" s="12"/>
    </row>
    <row r="7" spans="1:13" ht="15" customHeight="1">
      <c r="A7" s="10">
        <v>3409</v>
      </c>
      <c r="B7" t="s">
        <v>42</v>
      </c>
      <c r="D7" s="1">
        <v>20172</v>
      </c>
      <c r="E7" s="1">
        <v>7000</v>
      </c>
      <c r="F7" s="38">
        <v>2910</v>
      </c>
      <c r="G7" s="1">
        <v>3000</v>
      </c>
      <c r="H7" s="1">
        <v>5567</v>
      </c>
      <c r="I7" s="1">
        <v>5000</v>
      </c>
      <c r="J7" s="1">
        <v>2722</v>
      </c>
      <c r="K7" s="1">
        <f t="shared" si="0"/>
        <v>2278</v>
      </c>
      <c r="L7" s="1">
        <v>3000</v>
      </c>
      <c r="M7" s="12"/>
    </row>
    <row r="8" spans="1:12" ht="15" customHeight="1">
      <c r="A8" s="10">
        <v>3502</v>
      </c>
      <c r="B8" t="s">
        <v>43</v>
      </c>
      <c r="C8" s="1">
        <v>90</v>
      </c>
      <c r="D8" s="1">
        <v>25</v>
      </c>
      <c r="E8" s="1">
        <v>20</v>
      </c>
      <c r="F8" s="1">
        <v>26</v>
      </c>
      <c r="G8" s="1">
        <v>25</v>
      </c>
      <c r="H8" s="1">
        <v>16</v>
      </c>
      <c r="I8" s="1">
        <v>15</v>
      </c>
      <c r="J8" s="1">
        <v>21</v>
      </c>
      <c r="K8" s="1">
        <f t="shared" si="0"/>
        <v>-6</v>
      </c>
      <c r="L8" s="1">
        <v>25</v>
      </c>
    </row>
    <row r="9" spans="1:13" ht="15" customHeight="1">
      <c r="A9" s="10">
        <v>3509</v>
      </c>
      <c r="B9" s="12" t="s">
        <v>148</v>
      </c>
      <c r="C9" s="1">
        <v>2000</v>
      </c>
      <c r="D9" s="1">
        <v>1100</v>
      </c>
      <c r="E9" s="1">
        <v>2000</v>
      </c>
      <c r="F9" s="1">
        <v>468</v>
      </c>
      <c r="G9" s="1">
        <v>1000</v>
      </c>
      <c r="H9" s="1">
        <v>4805</v>
      </c>
      <c r="I9" s="1">
        <v>4200</v>
      </c>
      <c r="J9" s="1">
        <v>250</v>
      </c>
      <c r="K9" s="1">
        <f t="shared" si="0"/>
        <v>3950</v>
      </c>
      <c r="L9" s="1">
        <v>2000</v>
      </c>
      <c r="M9" s="12"/>
    </row>
    <row r="10" spans="2:13" ht="15" customHeight="1">
      <c r="B10" s="12" t="s">
        <v>109</v>
      </c>
      <c r="E10" s="1">
        <v>5000</v>
      </c>
      <c r="F10" s="1">
        <v>2691</v>
      </c>
      <c r="G10" s="38">
        <v>1300</v>
      </c>
      <c r="H10" s="1">
        <v>467</v>
      </c>
      <c r="I10" s="38">
        <v>1000</v>
      </c>
      <c r="J10" s="1">
        <v>1754</v>
      </c>
      <c r="K10" s="1">
        <f t="shared" si="0"/>
        <v>-754</v>
      </c>
      <c r="L10" s="1">
        <v>2425</v>
      </c>
      <c r="M10" s="12" t="s">
        <v>98</v>
      </c>
    </row>
    <row r="11" spans="2:13" ht="15" customHeight="1">
      <c r="B11" s="12" t="s">
        <v>110</v>
      </c>
      <c r="E11" s="1"/>
      <c r="G11" s="38">
        <v>3100</v>
      </c>
      <c r="H11" s="1">
        <v>3805</v>
      </c>
      <c r="I11" s="38">
        <v>4200</v>
      </c>
      <c r="J11" s="1">
        <v>2894</v>
      </c>
      <c r="K11" s="1">
        <f t="shared" si="0"/>
        <v>1306</v>
      </c>
      <c r="L11" s="1">
        <v>4000</v>
      </c>
      <c r="M11" s="12" t="s">
        <v>112</v>
      </c>
    </row>
    <row r="12" spans="2:13" ht="15" customHeight="1">
      <c r="B12" s="12" t="s">
        <v>199</v>
      </c>
      <c r="E12" s="1"/>
      <c r="G12" s="38"/>
      <c r="H12" s="1"/>
      <c r="I12" s="38"/>
      <c r="J12" s="1"/>
      <c r="K12" s="1"/>
      <c r="L12" s="1">
        <v>1500</v>
      </c>
      <c r="M12" s="12"/>
    </row>
    <row r="13" spans="2:12" ht="15" customHeight="1">
      <c r="B13" t="s">
        <v>44</v>
      </c>
      <c r="C13" s="1">
        <f>SUM(C3:C10)</f>
        <v>467090</v>
      </c>
      <c r="D13" s="1">
        <f>SUM(D3:D10)</f>
        <v>477612</v>
      </c>
      <c r="E13" s="1">
        <f>SUM(E3:E10)</f>
        <v>317460</v>
      </c>
      <c r="F13" s="1">
        <f>SUM(F3:F11)</f>
        <v>283268</v>
      </c>
      <c r="G13" s="1">
        <f>SUM(G3:G11)</f>
        <v>308925</v>
      </c>
      <c r="H13" s="1">
        <f>SUM(H3:H11)</f>
        <v>301259</v>
      </c>
      <c r="I13" s="1">
        <f>SUM(I3:I11)</f>
        <v>334730</v>
      </c>
      <c r="J13" s="1">
        <f>SUM(J3:J11)</f>
        <v>314039</v>
      </c>
      <c r="K13" s="1">
        <f>I13-J13</f>
        <v>20691</v>
      </c>
      <c r="L13" s="1">
        <f>SUM(L3:L12)</f>
        <v>306950</v>
      </c>
    </row>
    <row r="14" spans="2:11" ht="15" customHeight="1">
      <c r="B14" s="12" t="s">
        <v>111</v>
      </c>
      <c r="C14" s="1">
        <f>C13-C3</f>
        <v>313090</v>
      </c>
      <c r="D14" s="1">
        <f>D13-D3</f>
        <v>294779</v>
      </c>
      <c r="E14" s="1">
        <f>E13-E3</f>
        <v>317460</v>
      </c>
      <c r="F14" s="1">
        <f>F13-F3</f>
        <v>283268</v>
      </c>
      <c r="I14"/>
      <c r="J14" s="1">
        <f>J13-J3</f>
        <v>284039</v>
      </c>
      <c r="K14" s="17"/>
    </row>
    <row r="15" spans="2:13" ht="15" customHeight="1">
      <c r="B15" s="12"/>
      <c r="C15" s="1"/>
      <c r="D15" s="1"/>
      <c r="E15" s="1"/>
      <c r="F15" s="1"/>
      <c r="G15" s="1"/>
      <c r="H15" s="1"/>
      <c r="I15"/>
      <c r="K15" s="1"/>
      <c r="M15" s="12"/>
    </row>
    <row r="16" spans="1:13" ht="15" customHeight="1">
      <c r="A16" s="10">
        <v>3934</v>
      </c>
      <c r="B16" s="12" t="s">
        <v>149</v>
      </c>
      <c r="C16" s="1">
        <v>246172</v>
      </c>
      <c r="D16" s="1">
        <v>320172</v>
      </c>
      <c r="E16">
        <v>0</v>
      </c>
      <c r="G16" s="1">
        <v>125000</v>
      </c>
      <c r="H16" s="1">
        <v>125000</v>
      </c>
      <c r="I16" s="1">
        <v>1035000</v>
      </c>
      <c r="J16" s="1">
        <v>96000</v>
      </c>
      <c r="K16" s="1">
        <f>I16-J16</f>
        <v>939000</v>
      </c>
      <c r="L16" s="1">
        <v>30000</v>
      </c>
      <c r="M16" s="12" t="s">
        <v>196</v>
      </c>
    </row>
    <row r="17" spans="2:13" ht="15" customHeight="1">
      <c r="B17" t="s">
        <v>46</v>
      </c>
      <c r="C17" s="1">
        <v>99093</v>
      </c>
      <c r="D17" s="1">
        <v>107125</v>
      </c>
      <c r="E17" s="1">
        <v>105923</v>
      </c>
      <c r="F17" s="1">
        <v>106355</v>
      </c>
      <c r="G17" s="1">
        <v>122033</v>
      </c>
      <c r="H17" s="1">
        <v>123182</v>
      </c>
      <c r="I17" s="1">
        <v>132000</v>
      </c>
      <c r="J17" s="1">
        <v>144233</v>
      </c>
      <c r="K17" s="1">
        <f>I17-J17</f>
        <v>-12233</v>
      </c>
      <c r="L17" s="1">
        <v>145000</v>
      </c>
      <c r="M17" s="40"/>
    </row>
    <row r="18" spans="2:13" ht="15" customHeight="1">
      <c r="B18" s="12" t="s">
        <v>83</v>
      </c>
      <c r="C18" s="1">
        <v>0</v>
      </c>
      <c r="D18" s="1"/>
      <c r="E18" s="1">
        <v>0</v>
      </c>
      <c r="F18" s="1">
        <v>19594</v>
      </c>
      <c r="G18" s="1">
        <v>0</v>
      </c>
      <c r="I18" s="1">
        <v>5000</v>
      </c>
      <c r="J18" s="1">
        <v>0</v>
      </c>
      <c r="K18" s="1">
        <f>I18-J18</f>
        <v>5000</v>
      </c>
      <c r="L18" s="1">
        <v>5000</v>
      </c>
      <c r="M18" s="12"/>
    </row>
    <row r="19" spans="2:13" ht="15" customHeight="1">
      <c r="B19" t="s">
        <v>45</v>
      </c>
      <c r="C19" s="1">
        <f>C13+C17+C18</f>
        <v>566183</v>
      </c>
      <c r="D19" s="1">
        <f>D13+D17+D18</f>
        <v>584737</v>
      </c>
      <c r="E19" s="1">
        <f>E13+E17+E18</f>
        <v>423383</v>
      </c>
      <c r="F19" s="1">
        <f>F13+F17+F18</f>
        <v>409217</v>
      </c>
      <c r="G19" s="1">
        <f>SUM(I15:I15)</f>
        <v>0</v>
      </c>
      <c r="H19" s="1">
        <f>H13+H16+H17</f>
        <v>549441</v>
      </c>
      <c r="I19" s="1">
        <f>I17+I13+I18</f>
        <v>471730</v>
      </c>
      <c r="J19" s="1">
        <f>J17+J14+J18</f>
        <v>428272</v>
      </c>
      <c r="K19" s="1">
        <f>I19-J19</f>
        <v>43458</v>
      </c>
      <c r="L19" s="1">
        <f>SUM(L16:L18)</f>
        <v>180000</v>
      </c>
      <c r="M19" s="12"/>
    </row>
    <row r="20" spans="3:14" ht="15" customHeight="1">
      <c r="C20" s="1"/>
      <c r="D20" s="1"/>
      <c r="E20" s="1"/>
      <c r="F20" s="1"/>
      <c r="G20" s="1">
        <f>G19-G16-G3</f>
        <v>-125000</v>
      </c>
      <c r="H20" s="1">
        <f>H17+H13</f>
        <v>424441</v>
      </c>
      <c r="I20" s="1">
        <f>I19+I16</f>
        <v>1506730</v>
      </c>
      <c r="J20" s="1">
        <f>J19+J16+J3</f>
        <v>554272</v>
      </c>
      <c r="K20" s="1">
        <f>I20-J20</f>
        <v>952458</v>
      </c>
      <c r="L20" s="1">
        <f>L19+L13</f>
        <v>486950</v>
      </c>
      <c r="M20" s="17">
        <f>L18+L17+L13</f>
        <v>456950</v>
      </c>
      <c r="N20" s="12" t="s">
        <v>192</v>
      </c>
    </row>
    <row r="21" spans="3:13" ht="15" customHeight="1">
      <c r="C21" s="1"/>
      <c r="D21" s="1"/>
      <c r="E21" s="1"/>
      <c r="F21" s="1"/>
      <c r="G21" s="1"/>
      <c r="H21" s="1"/>
      <c r="J21" s="1"/>
      <c r="K21" s="1"/>
      <c r="L21" s="1"/>
      <c r="M21" s="43" t="s">
        <v>118</v>
      </c>
    </row>
    <row r="22" ht="12.75">
      <c r="M22" s="12"/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71" r:id="rId1"/>
  <headerFooter alignWithMargins="0">
    <oddHeader>&amp;C&amp;"Arial,Bold"&amp;12WVWD - REVENUE ESTIMATES</oddHeader>
    <oddFooter>&amp;L&amp;D&amp;R&amp;"Arial,Bold"&amp;12&amp;P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village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mclaughlin</dc:creator>
  <cp:keywords/>
  <dc:description/>
  <cp:lastModifiedBy>Staff</cp:lastModifiedBy>
  <cp:lastPrinted>2020-01-27T16:05:49Z</cp:lastPrinted>
  <dcterms:created xsi:type="dcterms:W3CDTF">2003-10-24T14:49:52Z</dcterms:created>
  <dcterms:modified xsi:type="dcterms:W3CDTF">2020-01-27T16:06:26Z</dcterms:modified>
  <cp:category/>
  <cp:version/>
  <cp:contentType/>
  <cp:contentStatus/>
</cp:coreProperties>
</file>